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CB Files\Budget\Coastal Bend\2026-2027\"/>
    </mc:Choice>
  </mc:AlternateContent>
  <xr:revisionPtr revIDLastSave="0" documentId="13_ncr:1_{FD641BE9-97B1-4842-837C-C8A1182347F0}" xr6:coauthVersionLast="47" xr6:coauthVersionMax="47" xr10:uidLastSave="{00000000-0000-0000-0000-000000000000}"/>
  <bookViews>
    <workbookView xWindow="3330" yWindow="3600" windowWidth="21600" windowHeight="11295" activeTab="1" xr2:uid="{00000000-000D-0000-FFFF-FFFF00000000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Sheet1!$A:$G,Sheet1!$4:$5</definedName>
    <definedName name="QB_BASIS_4" localSheetId="1" hidden="1">Sheet1!$K$3</definedName>
    <definedName name="QB_COLUMN_59200" localSheetId="1" hidden="1">Sheet1!$H$5</definedName>
    <definedName name="QB_COLUMN_63620" localSheetId="1" hidden="1">Sheet1!$J$5</definedName>
    <definedName name="QB_COLUMN_64430" localSheetId="1" hidden="1">Sheet1!$K$5</definedName>
    <definedName name="QB_COLUMN_76210" localSheetId="1" hidden="1">Sheet1!$I$5</definedName>
    <definedName name="QB_COMPANY_0" localSheetId="1" hidden="1">Sheet1!$A$1</definedName>
    <definedName name="QB_DATA_0" localSheetId="1" hidden="1">Sheet1!$9:$9,Sheet1!$10:$10,Sheet1!$11:$11,Sheet1!$12:$12,Sheet1!$13:$13,Sheet1!$14:$14,Sheet1!$15:$15,Sheet1!$16:$16,Sheet1!$17:$17,Sheet1!$20:$20,Sheet1!$22:$22,Sheet1!$23:$23,Sheet1!$24:$24,Sheet1!$29:$29,Sheet1!$30:$30,Sheet1!$31:$31</definedName>
    <definedName name="QB_DATA_1" localSheetId="1" hidden="1">Sheet1!$32:$32,Sheet1!$33:$33,Sheet1!$35:$35,Sheet1!$36:$36,Sheet1!$37:$37,Sheet1!$40:$40,Sheet1!$41:$41,Sheet1!$42:$42,Sheet1!$43:$43,Sheet1!$44:$44,Sheet1!$45:$45,Sheet1!$47:$47,Sheet1!$48:$48,Sheet1!$49:$49,Sheet1!$51:$51,Sheet1!$52:$52</definedName>
    <definedName name="QB_DATA_2" localSheetId="1" hidden="1">Sheet1!$53:$53,Sheet1!$56:$56,Sheet1!$58:$58,Sheet1!$61:$61,Sheet1!$63:$63,Sheet1!$65:$65,Sheet1!$66:$66,Sheet1!$69:$69,Sheet1!$70:$70,Sheet1!$73:$73,Sheet1!$74:$74,Sheet1!$75:$75,Sheet1!$76:$76,Sheet1!$77:$77,Sheet1!$78:$78,Sheet1!$79:$79</definedName>
    <definedName name="QB_DATA_3" localSheetId="1" hidden="1">Sheet1!$80:$80,Sheet1!$81:$81,Sheet1!$82:$82,Sheet1!$85:$85,Sheet1!$86:$86,Sheet1!$87:$87,Sheet1!$88:$88,Sheet1!$89:$89,Sheet1!$93:$93,Sheet1!$94:$94,Sheet1!$95:$95</definedName>
    <definedName name="QB_DATE_1" localSheetId="1" hidden="1">Sheet1!$K$2</definedName>
    <definedName name="QB_FORMULA_0" localSheetId="1" hidden="1">Sheet1!$J$9,Sheet1!$K$9,Sheet1!$J$10,Sheet1!$K$10,Sheet1!$J$11,Sheet1!$K$11,Sheet1!$J$12,Sheet1!$K$12,Sheet1!$J$13,Sheet1!$K$13,Sheet1!$J$14,Sheet1!$K$14,Sheet1!$J$15,Sheet1!$K$15,Sheet1!$J$16,Sheet1!$K$16</definedName>
    <definedName name="QB_FORMULA_1" localSheetId="1" hidden="1">Sheet1!$J$17,Sheet1!$K$17,Sheet1!$H$18,Sheet1!$I$18,Sheet1!$J$18,Sheet1!$K$18,Sheet1!$J$20,Sheet1!$K$20,Sheet1!$H$21,Sheet1!$I$21,Sheet1!$J$21,Sheet1!$K$21,Sheet1!$J$22,Sheet1!$K$22,Sheet1!$J$23,Sheet1!$K$23</definedName>
    <definedName name="QB_FORMULA_10" localSheetId="1" hidden="1">Sheet1!$J$88,Sheet1!$K$88,Sheet1!$J$89,Sheet1!$K$89,Sheet1!$H$90,Sheet1!$I$90,Sheet1!$J$90,Sheet1!$K$90,Sheet1!$J$93,Sheet1!$K$93,Sheet1!$J$94,Sheet1!$K$94,Sheet1!$J$95,Sheet1!$K$95,Sheet1!$H$96,Sheet1!$I$96</definedName>
    <definedName name="QB_FORMULA_11" localSheetId="1" hidden="1">Sheet1!$J$96,Sheet1!$K$96,Sheet1!$H$97,Sheet1!$I$97,Sheet1!$J$97,Sheet1!$K$97,Sheet1!$H$98,Sheet1!$I$98,Sheet1!$J$98,Sheet1!$K$98,Sheet1!$H$99,Sheet1!$I$99,Sheet1!$J$99,Sheet1!$K$99,Sheet1!$H$100,Sheet1!$I$100</definedName>
    <definedName name="QB_FORMULA_12" localSheetId="1" hidden="1">Sheet1!$J$100,Sheet1!$K$100</definedName>
    <definedName name="QB_FORMULA_2" localSheetId="1" hidden="1">Sheet1!$J$24,Sheet1!$K$24,Sheet1!$H$25,Sheet1!$I$25,Sheet1!$J$25,Sheet1!$K$25,Sheet1!$H$26,Sheet1!$I$26,Sheet1!$J$26,Sheet1!$K$26,Sheet1!$J$29,Sheet1!$K$29,Sheet1!$J$30,Sheet1!$K$30,Sheet1!$J$31,Sheet1!$K$31</definedName>
    <definedName name="QB_FORMULA_3" localSheetId="1" hidden="1">Sheet1!$J$32,Sheet1!$K$32,Sheet1!$J$33,Sheet1!$K$33,Sheet1!$J$35,Sheet1!$K$35,Sheet1!$J$36,Sheet1!$K$36,Sheet1!$J$37,Sheet1!$K$37,Sheet1!$H$38,Sheet1!$I$38,Sheet1!$J$38,Sheet1!$K$38,Sheet1!$J$40,Sheet1!$K$40</definedName>
    <definedName name="QB_FORMULA_4" localSheetId="1" hidden="1">Sheet1!$J$41,Sheet1!$K$41,Sheet1!$J$42,Sheet1!$K$42,Sheet1!$J$43,Sheet1!$K$43,Sheet1!$J$44,Sheet1!$K$44,Sheet1!$J$45,Sheet1!$K$45,Sheet1!$H$46,Sheet1!$I$46,Sheet1!$J$46,Sheet1!$K$46,Sheet1!$J$47,Sheet1!$K$47</definedName>
    <definedName name="QB_FORMULA_5" localSheetId="1" hidden="1">Sheet1!$J$48,Sheet1!$K$48,Sheet1!$J$49,Sheet1!$K$49,Sheet1!$J$51,Sheet1!$K$51,Sheet1!$J$52,Sheet1!$K$52,Sheet1!$J$53,Sheet1!$K$53,Sheet1!$H$54,Sheet1!$I$54,Sheet1!$J$54,Sheet1!$K$54,Sheet1!$H$55,Sheet1!$I$55</definedName>
    <definedName name="QB_FORMULA_6" localSheetId="1" hidden="1">Sheet1!$J$55,Sheet1!$K$55,Sheet1!$J$56,Sheet1!$K$56,Sheet1!$J$58,Sheet1!$K$58,Sheet1!$H$59,Sheet1!$I$59,Sheet1!$J$59,Sheet1!$K$59,Sheet1!$J$61,Sheet1!$K$61,Sheet1!$J$63,Sheet1!$K$63,Sheet1!$H$64,Sheet1!$I$64</definedName>
    <definedName name="QB_FORMULA_7" localSheetId="1" hidden="1">Sheet1!$J$64,Sheet1!$K$64,Sheet1!$J$65,Sheet1!$K$65,Sheet1!$J$66,Sheet1!$K$66,Sheet1!$H$67,Sheet1!$I$67,Sheet1!$J$67,Sheet1!$K$67,Sheet1!$J$69,Sheet1!$K$69,Sheet1!$J$70,Sheet1!$K$70,Sheet1!$H$71,Sheet1!$I$71</definedName>
    <definedName name="QB_FORMULA_8" localSheetId="1" hidden="1">Sheet1!$J$71,Sheet1!$K$71,Sheet1!$J$73,Sheet1!$K$73,Sheet1!$J$74,Sheet1!$K$74,Sheet1!$J$75,Sheet1!$K$75,Sheet1!$J$76,Sheet1!$K$76,Sheet1!$J$77,Sheet1!$K$77,Sheet1!$J$78,Sheet1!$K$78,Sheet1!$J$79,Sheet1!$K$79</definedName>
    <definedName name="QB_FORMULA_9" localSheetId="1" hidden="1">Sheet1!$J$80,Sheet1!$K$80,Sheet1!$J$81,Sheet1!$K$81,Sheet1!$J$82,Sheet1!$K$82,Sheet1!$H$83,Sheet1!$I$83,Sheet1!$J$83,Sheet1!$K$83,Sheet1!$J$85,Sheet1!$K$85,Sheet1!$J$86,Sheet1!$K$86,Sheet1!$J$87,Sheet1!$K$87</definedName>
    <definedName name="QB_ROW_100250" localSheetId="1" hidden="1">Sheet1!$F$66</definedName>
    <definedName name="QB_ROW_102250" localSheetId="1" hidden="1">Sheet1!$F$33</definedName>
    <definedName name="QB_ROW_104250" localSheetId="1" hidden="1">Sheet1!$F$49</definedName>
    <definedName name="QB_ROW_105250" localSheetId="1" hidden="1">Sheet1!$F$69</definedName>
    <definedName name="QB_ROW_110040" localSheetId="1" hidden="1">Sheet1!$E$19</definedName>
    <definedName name="QB_ROW_110340" localSheetId="1" hidden="1">Sheet1!$E$21</definedName>
    <definedName name="QB_ROW_113040" localSheetId="1" hidden="1">Sheet1!$E$8</definedName>
    <definedName name="QB_ROW_113340" localSheetId="1" hidden="1">Sheet1!$E$18</definedName>
    <definedName name="QB_ROW_115260" localSheetId="1" hidden="1">Sheet1!$G$45</definedName>
    <definedName name="QB_ROW_116260" localSheetId="1" hidden="1">Sheet1!$G$41</definedName>
    <definedName name="QB_ROW_118250" localSheetId="1" hidden="1">Sheet1!$F$14</definedName>
    <definedName name="QB_ROW_119250" localSheetId="1" hidden="1">Sheet1!$F$13</definedName>
    <definedName name="QB_ROW_12250" localSheetId="1" hidden="1">Sheet1!$F$65</definedName>
    <definedName name="QB_ROW_126040" localSheetId="1" hidden="1">Sheet1!$E$28</definedName>
    <definedName name="QB_ROW_126340" localSheetId="1" hidden="1">Sheet1!$E$55</definedName>
    <definedName name="QB_ROW_127040" localSheetId="1" hidden="1">Sheet1!$E$57</definedName>
    <definedName name="QB_ROW_127340" localSheetId="1" hidden="1">Sheet1!$E$59</definedName>
    <definedName name="QB_ROW_128040" localSheetId="1" hidden="1">Sheet1!$E$60</definedName>
    <definedName name="QB_ROW_128340" localSheetId="1" hidden="1">Sheet1!$E$67</definedName>
    <definedName name="QB_ROW_129040" localSheetId="1" hidden="1">Sheet1!$E$84</definedName>
    <definedName name="QB_ROW_129340" localSheetId="1" hidden="1">Sheet1!$E$90</definedName>
    <definedName name="QB_ROW_13050" localSheetId="1" hidden="1">Sheet1!$F$39</definedName>
    <definedName name="QB_ROW_13350" localSheetId="1" hidden="1">Sheet1!$F$46</definedName>
    <definedName name="QB_ROW_138250" localSheetId="1" hidden="1">Sheet1!$F$76</definedName>
    <definedName name="QB_ROW_143250" localSheetId="1" hidden="1">Sheet1!$F$11</definedName>
    <definedName name="QB_ROW_152240" localSheetId="1" hidden="1">Sheet1!$E$23</definedName>
    <definedName name="QB_ROW_15250" localSheetId="1" hidden="1">Sheet1!$F$30</definedName>
    <definedName name="QB_ROW_153250" localSheetId="1" hidden="1">Sheet1!$F$86</definedName>
    <definedName name="QB_ROW_157250" localSheetId="1" hidden="1">Sheet1!$F$75</definedName>
    <definedName name="QB_ROW_159250" localSheetId="1" hidden="1">Sheet1!$F$58</definedName>
    <definedName name="QB_ROW_161260" localSheetId="1" hidden="1">Sheet1!$G$51</definedName>
    <definedName name="QB_ROW_166250" localSheetId="1" hidden="1">Sheet1!$F$10</definedName>
    <definedName name="QB_ROW_167250" localSheetId="1" hidden="1">Sheet1!$F$9</definedName>
    <definedName name="QB_ROW_168250" localSheetId="1" hidden="1">Sheet1!$F$20</definedName>
    <definedName name="QB_ROW_173050" localSheetId="1" hidden="1">Sheet1!$F$62</definedName>
    <definedName name="QB_ROW_173350" localSheetId="1" hidden="1">Sheet1!$F$64</definedName>
    <definedName name="QB_ROW_181260" localSheetId="1" hidden="1">Sheet1!$G$63</definedName>
    <definedName name="QB_ROW_18301" localSheetId="1" hidden="1">Sheet1!$A$100</definedName>
    <definedName name="QB_ROW_19011" localSheetId="1" hidden="1">Sheet1!$B$6</definedName>
    <definedName name="QB_ROW_190250" localSheetId="1" hidden="1">Sheet1!$F$61</definedName>
    <definedName name="QB_ROW_191250" localSheetId="1" hidden="1">Sheet1!$F$85</definedName>
    <definedName name="QB_ROW_19311" localSheetId="1" hidden="1">Sheet1!$B$99</definedName>
    <definedName name="QB_ROW_197260" localSheetId="1" hidden="1">Sheet1!$G$93</definedName>
    <definedName name="QB_ROW_20031" localSheetId="1" hidden="1">Sheet1!$D$7</definedName>
    <definedName name="QB_ROW_20331" localSheetId="1" hidden="1">Sheet1!$D$25</definedName>
    <definedName name="QB_ROW_21031" localSheetId="1" hidden="1">Sheet1!$D$27</definedName>
    <definedName name="QB_ROW_21250" localSheetId="1" hidden="1">Sheet1!$F$48</definedName>
    <definedName name="QB_ROW_21331" localSheetId="1" hidden="1">Sheet1!$D$98</definedName>
    <definedName name="QB_ROW_22250" localSheetId="1" hidden="1">Sheet1!$F$89</definedName>
    <definedName name="QB_ROW_23250" localSheetId="1" hidden="1">Sheet1!$F$88</definedName>
    <definedName name="QB_ROW_24250" localSheetId="1" hidden="1">Sheet1!$F$87</definedName>
    <definedName name="QB_ROW_25250" localSheetId="1" hidden="1">Sheet1!$F$32</definedName>
    <definedName name="QB_ROW_26050" localSheetId="1" hidden="1">Sheet1!$F$34</definedName>
    <definedName name="QB_ROW_26350" localSheetId="1" hidden="1">Sheet1!$F$38</definedName>
    <definedName name="QB_ROW_27260" localSheetId="1" hidden="1">Sheet1!$G$37</definedName>
    <definedName name="QB_ROW_28260" localSheetId="1" hidden="1">Sheet1!$G$36</definedName>
    <definedName name="QB_ROW_29260" localSheetId="1" hidden="1">Sheet1!$G$35</definedName>
    <definedName name="QB_ROW_31260" localSheetId="1" hidden="1">Sheet1!$G$53</definedName>
    <definedName name="QB_ROW_32260" localSheetId="1" hidden="1">Sheet1!$G$52</definedName>
    <definedName name="QB_ROW_33260" localSheetId="1" hidden="1">Sheet1!$G$95</definedName>
    <definedName name="QB_ROW_34260" localSheetId="1" hidden="1">Sheet1!$G$94</definedName>
    <definedName name="QB_ROW_38040" localSheetId="1" hidden="1">Sheet1!$E$72</definedName>
    <definedName name="QB_ROW_38340" localSheetId="1" hidden="1">Sheet1!$E$83</definedName>
    <definedName name="QB_ROW_40250" localSheetId="1" hidden="1">Sheet1!$F$12</definedName>
    <definedName name="QB_ROW_47250" localSheetId="1" hidden="1">Sheet1!$F$74</definedName>
    <definedName name="QB_ROW_50240" localSheetId="1" hidden="1">Sheet1!$E$56</definedName>
    <definedName name="QB_ROW_54250" localSheetId="1" hidden="1">Sheet1!$F$70</definedName>
    <definedName name="QB_ROW_55250" localSheetId="1" hidden="1">Sheet1!$F$78</definedName>
    <definedName name="QB_ROW_56250" localSheetId="1" hidden="1">Sheet1!$F$16</definedName>
    <definedName name="QB_ROW_57250" localSheetId="1" hidden="1">Sheet1!$F$17</definedName>
    <definedName name="QB_ROW_59250" localSheetId="1" hidden="1">Sheet1!$F$77</definedName>
    <definedName name="QB_ROW_60250" localSheetId="1" hidden="1">Sheet1!$F$29</definedName>
    <definedName name="QB_ROW_61250" localSheetId="1" hidden="1">Sheet1!$F$80</definedName>
    <definedName name="QB_ROW_63250" localSheetId="1" hidden="1">Sheet1!$F$79</definedName>
    <definedName name="QB_ROW_64250" localSheetId="1" hidden="1">Sheet1!$F$82</definedName>
    <definedName name="QB_ROW_65050" localSheetId="1" hidden="1">Sheet1!$F$92</definedName>
    <definedName name="QB_ROW_65350" localSheetId="1" hidden="1">Sheet1!$F$96</definedName>
    <definedName name="QB_ROW_67040" localSheetId="1" hidden="1">Sheet1!$E$91</definedName>
    <definedName name="QB_ROW_67340" localSheetId="1" hidden="1">Sheet1!$E$97</definedName>
    <definedName name="QB_ROW_68050" localSheetId="1" hidden="1">Sheet1!$F$50</definedName>
    <definedName name="QB_ROW_68350" localSheetId="1" hidden="1">Sheet1!$F$54</definedName>
    <definedName name="QB_ROW_70250" localSheetId="1" hidden="1">Sheet1!$F$47</definedName>
    <definedName name="QB_ROW_71250" localSheetId="1" hidden="1">Sheet1!$F$81</definedName>
    <definedName name="QB_ROW_72250" localSheetId="1" hidden="1">Sheet1!$F$31</definedName>
    <definedName name="QB_ROW_74240" localSheetId="1" hidden="1">Sheet1!$E$22</definedName>
    <definedName name="QB_ROW_75260" localSheetId="1" hidden="1">Sheet1!$G$44</definedName>
    <definedName name="QB_ROW_76260" localSheetId="1" hidden="1">Sheet1!$G$43</definedName>
    <definedName name="QB_ROW_84040" localSheetId="1" hidden="1">Sheet1!$E$68</definedName>
    <definedName name="QB_ROW_84340" localSheetId="1" hidden="1">Sheet1!$E$71</definedName>
    <definedName name="QB_ROW_85260" localSheetId="1" hidden="1">Sheet1!$G$42</definedName>
    <definedName name="QB_ROW_86321" localSheetId="1" hidden="1">Sheet1!$C$26</definedName>
    <definedName name="QB_ROW_88250" localSheetId="1" hidden="1">Sheet1!$F$15</definedName>
    <definedName name="QB_ROW_90260" localSheetId="1" hidden="1">Sheet1!$G$40</definedName>
    <definedName name="QB_ROW_92240" localSheetId="1" hidden="1">Sheet1!$E$24</definedName>
    <definedName name="QB_ROW_98250" localSheetId="1" hidden="1">Sheet1!$F$73</definedName>
    <definedName name="QB_SUBTITLE_3" localSheetId="1" hidden="1">Sheet1!$A$3</definedName>
    <definedName name="QB_TIME_5" localSheetId="1" hidden="1">Sheet1!$K$1</definedName>
    <definedName name="QB_TITLE_2" localSheetId="1" hidden="1">Sheet1!$A$2</definedName>
    <definedName name="QBCANSUPPORTUPDATE" localSheetId="1">TRUE</definedName>
    <definedName name="QBCOMPANYFILENAME" localSheetId="1">"C:\Users\Public\Documents\Intuit\QuickBooks\Company Files\Coastal Bend Groundwater Conservation District12-7.QBW1.QBW"</definedName>
    <definedName name="QBENDDATE" localSheetId="1">20250811</definedName>
    <definedName name="QBHEADERSONSCREEN" localSheetId="1">TRUE</definedName>
    <definedName name="QBMETADATASIZE" localSheetId="1">5924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8</definedName>
    <definedName name="QBREPORTCOMPANYID" localSheetId="1">"c46598a382484bf68f5c842e92a6ee37"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TRUE</definedName>
    <definedName name="QBREPORTCOMPARECOL_BUDGET" localSheetId="1">TRUE</definedName>
    <definedName name="QBREPORTCOMPARECOL_BUDPCT" localSheetId="1">TRUE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24</definedName>
    <definedName name="QBREPORTTYPE" localSheetId="1">288</definedName>
    <definedName name="QBROWHEADERS" localSheetId="1">7</definedName>
    <definedName name="QBSTARTDATE" localSheetId="1">20241001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6" i="1" l="1"/>
  <c r="N97" i="1" s="1"/>
  <c r="N90" i="1"/>
  <c r="N83" i="1"/>
  <c r="N71" i="1"/>
  <c r="N64" i="1"/>
  <c r="N67" i="1" s="1"/>
  <c r="N59" i="1"/>
  <c r="N54" i="1"/>
  <c r="N46" i="1"/>
  <c r="N38" i="1"/>
  <c r="N21" i="1"/>
  <c r="N25" i="1" s="1"/>
  <c r="N26" i="1" s="1"/>
  <c r="N18" i="1"/>
  <c r="N55" i="1" l="1"/>
  <c r="N98" i="1" s="1"/>
  <c r="N99" i="1" s="1"/>
  <c r="N100" i="1" s="1"/>
  <c r="M96" i="1"/>
  <c r="M97" i="1" s="1"/>
  <c r="M90" i="1"/>
  <c r="M83" i="1"/>
  <c r="M71" i="1"/>
  <c r="M64" i="1"/>
  <c r="M67" i="1" s="1"/>
  <c r="M59" i="1"/>
  <c r="M54" i="1"/>
  <c r="M46" i="1"/>
  <c r="M38" i="1"/>
  <c r="M21" i="1"/>
  <c r="M18" i="1"/>
  <c r="L96" i="1"/>
  <c r="L97" i="1" s="1"/>
  <c r="L90" i="1"/>
  <c r="L83" i="1"/>
  <c r="L71" i="1"/>
  <c r="L64" i="1"/>
  <c r="L67" i="1" s="1"/>
  <c r="L59" i="1"/>
  <c r="L54" i="1"/>
  <c r="L46" i="1"/>
  <c r="L38" i="1"/>
  <c r="L21" i="1"/>
  <c r="L18" i="1"/>
  <c r="I96" i="1"/>
  <c r="H96" i="1"/>
  <c r="H97" i="1" s="1"/>
  <c r="K95" i="1"/>
  <c r="J95" i="1"/>
  <c r="K94" i="1"/>
  <c r="J94" i="1"/>
  <c r="K93" i="1"/>
  <c r="J93" i="1"/>
  <c r="I90" i="1"/>
  <c r="H90" i="1"/>
  <c r="K89" i="1"/>
  <c r="J89" i="1"/>
  <c r="K88" i="1"/>
  <c r="J88" i="1"/>
  <c r="K87" i="1"/>
  <c r="J87" i="1"/>
  <c r="K86" i="1"/>
  <c r="J86" i="1"/>
  <c r="K85" i="1"/>
  <c r="J85" i="1"/>
  <c r="I83" i="1"/>
  <c r="H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I71" i="1"/>
  <c r="H71" i="1"/>
  <c r="K70" i="1"/>
  <c r="J70" i="1"/>
  <c r="K69" i="1"/>
  <c r="J69" i="1"/>
  <c r="K66" i="1"/>
  <c r="J66" i="1"/>
  <c r="K65" i="1"/>
  <c r="J65" i="1"/>
  <c r="I64" i="1"/>
  <c r="I67" i="1" s="1"/>
  <c r="H64" i="1"/>
  <c r="K63" i="1"/>
  <c r="J63" i="1"/>
  <c r="K61" i="1"/>
  <c r="J61" i="1"/>
  <c r="I59" i="1"/>
  <c r="H59" i="1"/>
  <c r="K58" i="1"/>
  <c r="J58" i="1"/>
  <c r="K56" i="1"/>
  <c r="J56" i="1"/>
  <c r="I54" i="1"/>
  <c r="H54" i="1"/>
  <c r="K53" i="1"/>
  <c r="J53" i="1"/>
  <c r="K52" i="1"/>
  <c r="J52" i="1"/>
  <c r="K51" i="1"/>
  <c r="J51" i="1"/>
  <c r="K49" i="1"/>
  <c r="J49" i="1"/>
  <c r="K48" i="1"/>
  <c r="J48" i="1"/>
  <c r="K47" i="1"/>
  <c r="J47" i="1"/>
  <c r="I46" i="1"/>
  <c r="H46" i="1"/>
  <c r="K45" i="1"/>
  <c r="J45" i="1"/>
  <c r="K44" i="1"/>
  <c r="J44" i="1"/>
  <c r="K43" i="1"/>
  <c r="J43" i="1"/>
  <c r="K42" i="1"/>
  <c r="J42" i="1"/>
  <c r="K41" i="1"/>
  <c r="J41" i="1"/>
  <c r="K40" i="1"/>
  <c r="J40" i="1"/>
  <c r="I38" i="1"/>
  <c r="H38" i="1"/>
  <c r="K37" i="1"/>
  <c r="J37" i="1"/>
  <c r="K36" i="1"/>
  <c r="J36" i="1"/>
  <c r="K35" i="1"/>
  <c r="J35" i="1"/>
  <c r="K33" i="1"/>
  <c r="J33" i="1"/>
  <c r="K32" i="1"/>
  <c r="J32" i="1"/>
  <c r="K31" i="1"/>
  <c r="J31" i="1"/>
  <c r="K30" i="1"/>
  <c r="J30" i="1"/>
  <c r="K29" i="1"/>
  <c r="J29" i="1"/>
  <c r="K24" i="1"/>
  <c r="J24" i="1"/>
  <c r="K23" i="1"/>
  <c r="J23" i="1"/>
  <c r="K22" i="1"/>
  <c r="J22" i="1"/>
  <c r="I21" i="1"/>
  <c r="H21" i="1"/>
  <c r="K20" i="1"/>
  <c r="J20" i="1"/>
  <c r="I18" i="1"/>
  <c r="H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M25" i="1" l="1"/>
  <c r="M26" i="1" s="1"/>
  <c r="I25" i="1"/>
  <c r="M55" i="1"/>
  <c r="K46" i="1"/>
  <c r="K59" i="1"/>
  <c r="L25" i="1"/>
  <c r="L26" i="1" s="1"/>
  <c r="K38" i="1"/>
  <c r="M98" i="1"/>
  <c r="L55" i="1"/>
  <c r="L98" i="1" s="1"/>
  <c r="K21" i="1"/>
  <c r="K90" i="1"/>
  <c r="K71" i="1"/>
  <c r="I55" i="1"/>
  <c r="K18" i="1"/>
  <c r="K54" i="1"/>
  <c r="K64" i="1"/>
  <c r="K83" i="1"/>
  <c r="J21" i="1"/>
  <c r="J90" i="1"/>
  <c r="K96" i="1"/>
  <c r="I26" i="1"/>
  <c r="H25" i="1"/>
  <c r="I97" i="1"/>
  <c r="K97" i="1" s="1"/>
  <c r="H67" i="1"/>
  <c r="J67" i="1" s="1"/>
  <c r="J18" i="1"/>
  <c r="J38" i="1"/>
  <c r="J46" i="1"/>
  <c r="J54" i="1"/>
  <c r="J59" i="1"/>
  <c r="J64" i="1"/>
  <c r="J71" i="1"/>
  <c r="J83" i="1"/>
  <c r="J96" i="1"/>
  <c r="H55" i="1"/>
  <c r="M99" i="1" l="1"/>
  <c r="M100" i="1" s="1"/>
  <c r="L99" i="1"/>
  <c r="L100" i="1" s="1"/>
  <c r="K67" i="1"/>
  <c r="J55" i="1"/>
  <c r="H98" i="1"/>
  <c r="I98" i="1"/>
  <c r="J97" i="1"/>
  <c r="J25" i="1"/>
  <c r="H26" i="1"/>
  <c r="K55" i="1"/>
  <c r="K25" i="1"/>
  <c r="K98" i="1" l="1"/>
  <c r="J26" i="1"/>
  <c r="H99" i="1"/>
  <c r="K26" i="1"/>
  <c r="J98" i="1"/>
  <c r="I99" i="1"/>
  <c r="J99" i="1" l="1"/>
  <c r="H100" i="1"/>
  <c r="K99" i="1"/>
  <c r="I100" i="1"/>
  <c r="K100" i="1" s="1"/>
  <c r="J100" i="1" l="1"/>
</calcChain>
</file>

<file path=xl/sharedStrings.xml><?xml version="1.0" encoding="utf-8"?>
<sst xmlns="http://schemas.openxmlformats.org/spreadsheetml/2006/main" count="103" uniqueCount="102">
  <si>
    <t>Coastal Bend Groundwater Conservation District</t>
  </si>
  <si>
    <t>Oct 1, '24 - Aug 11, 25</t>
  </si>
  <si>
    <t>Budget</t>
  </si>
  <si>
    <t>$ Over Budget</t>
  </si>
  <si>
    <t>% of Budget</t>
  </si>
  <si>
    <t>Ordinary Income/Expense</t>
  </si>
  <si>
    <t>Income</t>
  </si>
  <si>
    <t>Taxes</t>
  </si>
  <si>
    <t>Taxes, Delinquent Other</t>
  </si>
  <si>
    <t>Taxes, Current Other</t>
  </si>
  <si>
    <t>Taxes, Rend Penalty</t>
  </si>
  <si>
    <t>Taxes, Current</t>
  </si>
  <si>
    <t>Taxes, Current Interest</t>
  </si>
  <si>
    <t>Taxes, Current Penalties</t>
  </si>
  <si>
    <t>Taxes, Delinquent</t>
  </si>
  <si>
    <t>Taxes, Delinquent Interest</t>
  </si>
  <si>
    <t>Taxes, Delinquent Penalties</t>
  </si>
  <si>
    <t>Total Taxes</t>
  </si>
  <si>
    <t>Miscellaneous Revenue</t>
  </si>
  <si>
    <t>Permit Violation Fees</t>
  </si>
  <si>
    <t>Total Miscellaneous Revenue</t>
  </si>
  <si>
    <t>CPGCD Reimbursement Revenue</t>
  </si>
  <si>
    <t>Hydrogeological Fee</t>
  </si>
  <si>
    <t>Interest, Bank Balances</t>
  </si>
  <si>
    <t>Total Income</t>
  </si>
  <si>
    <t>Gross Profit</t>
  </si>
  <si>
    <t>Expense</t>
  </si>
  <si>
    <t>Administrative Expenditures</t>
  </si>
  <si>
    <t>Data Processing Equipment</t>
  </si>
  <si>
    <t>Advertising / Public Notices</t>
  </si>
  <si>
    <t>Association &amp; Membership Dues</t>
  </si>
  <si>
    <t>Conference and Training Fees</t>
  </si>
  <si>
    <t>Data Processing (Inc. software)</t>
  </si>
  <si>
    <t>District Travel Expenses</t>
  </si>
  <si>
    <t>Lodging</t>
  </si>
  <si>
    <t>Meals</t>
  </si>
  <si>
    <t>Mileage / Parking</t>
  </si>
  <si>
    <t>Total District Travel Expenses</t>
  </si>
  <si>
    <t>Insurance</t>
  </si>
  <si>
    <t>APD</t>
  </si>
  <si>
    <t>Error &amp; Omissions</t>
  </si>
  <si>
    <t>General Liability</t>
  </si>
  <si>
    <t>Property Insurance</t>
  </si>
  <si>
    <t>Public Bonds</t>
  </si>
  <si>
    <t>Vehicle</t>
  </si>
  <si>
    <t>Total Insurance</t>
  </si>
  <si>
    <t>Office Supplies</t>
  </si>
  <si>
    <t>Postage and Delivery</t>
  </si>
  <si>
    <t>Public Education</t>
  </si>
  <si>
    <t>Rentals / Leases</t>
  </si>
  <si>
    <t>Storage Unit Lease</t>
  </si>
  <si>
    <t>Copier Lease</t>
  </si>
  <si>
    <t>Office Lease</t>
  </si>
  <si>
    <t>Total Rentals / Leases</t>
  </si>
  <si>
    <t>Total Administrative Expenditures</t>
  </si>
  <si>
    <t>Vehicle Maintenance &amp; Repairs</t>
  </si>
  <si>
    <t>Capital Outlay</t>
  </si>
  <si>
    <t>Vehicle Purchase</t>
  </si>
  <si>
    <t>Total Capital Outlay</t>
  </si>
  <si>
    <t>Conservation Expenses</t>
  </si>
  <si>
    <t>Monitor Well Drilling</t>
  </si>
  <si>
    <t>Meters</t>
  </si>
  <si>
    <t>Meter Cost Share</t>
  </si>
  <si>
    <t>Total Meters</t>
  </si>
  <si>
    <t>Equipment Maintenance</t>
  </si>
  <si>
    <t>Field Supplies</t>
  </si>
  <si>
    <t>Total Conservation Expenses</t>
  </si>
  <si>
    <t>Contracted Services</t>
  </si>
  <si>
    <t>Ad Valorem Services (WCAD)</t>
  </si>
  <si>
    <t>Election Expenses</t>
  </si>
  <si>
    <t>Total Contracted Services</t>
  </si>
  <si>
    <t>Payroll Expenses</t>
  </si>
  <si>
    <t>General Manager</t>
  </si>
  <si>
    <t>Administrative Assistant</t>
  </si>
  <si>
    <t>Additional Staff</t>
  </si>
  <si>
    <t>Payroll Expense - Other</t>
  </si>
  <si>
    <t>Health Insurance</t>
  </si>
  <si>
    <t>Medicare</t>
  </si>
  <si>
    <t>Retirement</t>
  </si>
  <si>
    <t>Social Security</t>
  </si>
  <si>
    <t>State Unemployment</t>
  </si>
  <si>
    <t>Workers Compensation</t>
  </si>
  <si>
    <t>Total Payroll Expenses</t>
  </si>
  <si>
    <t>Professional Fees</t>
  </si>
  <si>
    <t>Legislative Services</t>
  </si>
  <si>
    <t>Hydrogeological Report Review</t>
  </si>
  <si>
    <t>GW Modeling/Engineer</t>
  </si>
  <si>
    <t>Auditor</t>
  </si>
  <si>
    <t>Attorney</t>
  </si>
  <si>
    <t>Total Professional Fees</t>
  </si>
  <si>
    <t>Utilities</t>
  </si>
  <si>
    <t>Telephone</t>
  </si>
  <si>
    <t>Internet</t>
  </si>
  <si>
    <t>Cell</t>
  </si>
  <si>
    <t>Office</t>
  </si>
  <si>
    <t>Total Telephone</t>
  </si>
  <si>
    <t>Total Utilities</t>
  </si>
  <si>
    <t>Total Expense</t>
  </si>
  <si>
    <t>Net Ordinary Income</t>
  </si>
  <si>
    <t>Net Income</t>
  </si>
  <si>
    <t>2025-2026 Proposed Budget</t>
  </si>
  <si>
    <t>2026-2027 Proposed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</si>
</sst>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"/>
    <numFmt numFmtId="165" formatCode="#,##0.00;\-#,##0.00"/>
    <numFmt numFmtId="166" formatCode="#,##0.0#%;\-#,##0.0#%"/>
    <numFmt numFmtId="167" formatCode="#,##0.0000_);\(#,##0.0000\)"/>
    <numFmt numFmtId="168" formatCode="#,##0.00000_);\(#,##0.00000\)"/>
  </numFmts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b/>
      <sz val="10"/>
      <color rgb="FF00008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0" fillId="0" borderId="0" xfId="0" applyNumberFormat="1" applyAlignment="1">
      <alignment horizontal="centerContinuous"/>
    </xf>
    <xf numFmtId="165" fontId="6" fillId="0" borderId="0" xfId="0" applyNumberFormat="1" applyFont="1"/>
    <xf numFmtId="166" fontId="6" fillId="0" borderId="0" xfId="0" applyNumberFormat="1" applyFont="1"/>
    <xf numFmtId="165" fontId="6" fillId="0" borderId="2" xfId="0" applyNumberFormat="1" applyFont="1" applyBorder="1"/>
    <xf numFmtId="166" fontId="6" fillId="0" borderId="2" xfId="0" applyNumberFormat="1" applyFont="1" applyBorder="1"/>
    <xf numFmtId="165" fontId="6" fillId="0" borderId="3" xfId="0" applyNumberFormat="1" applyFont="1" applyBorder="1"/>
    <xf numFmtId="166" fontId="6" fillId="0" borderId="3" xfId="0" applyNumberFormat="1" applyFont="1" applyBorder="1"/>
    <xf numFmtId="165" fontId="6" fillId="0" borderId="4" xfId="0" applyNumberFormat="1" applyFont="1" applyBorder="1"/>
    <xf numFmtId="166" fontId="6" fillId="0" borderId="4" xfId="0" applyNumberFormat="1" applyFont="1" applyBorder="1"/>
    <xf numFmtId="165" fontId="1" fillId="0" borderId="5" xfId="0" applyNumberFormat="1" applyFont="1" applyBorder="1"/>
    <xf numFmtId="166" fontId="1" fillId="0" borderId="5" xfId="0" applyNumberFormat="1" applyFont="1" applyBorder="1"/>
    <xf numFmtId="0" fontId="1" fillId="0" borderId="0" xfId="0" applyFont="1"/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/>
    <xf numFmtId="0" fontId="9" fillId="0" borderId="0" xfId="1" applyFont="1"/>
    <xf numFmtId="49" fontId="1" fillId="0" borderId="1" xfId="0" applyNumberFormat="1" applyFont="1" applyBorder="1" applyAlignment="1">
      <alignment horizontal="center" wrapText="1"/>
    </xf>
    <xf numFmtId="165" fontId="6" fillId="2" borderId="0" xfId="0" applyNumberFormat="1" applyFont="1" applyFill="1"/>
    <xf numFmtId="165" fontId="6" fillId="2" borderId="2" xfId="0" applyNumberFormat="1" applyFont="1" applyFill="1" applyBorder="1"/>
    <xf numFmtId="167" fontId="6" fillId="0" borderId="0" xfId="0" applyNumberFormat="1" applyFont="1"/>
    <xf numFmtId="168" fontId="6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EC4FE0D-C1B6-4767-9ABA-0091D4BF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23" customWidth="1"/>
    <col min="2" max="2" width="4.140625" style="23" customWidth="1"/>
    <col min="3" max="3" width="54" style="23" customWidth="1"/>
    <col min="4" max="4" width="3.7109375" style="23" customWidth="1"/>
    <col min="5" max="5" width="90.28515625" style="23" customWidth="1"/>
    <col min="6" max="7" width="8.85546875" style="23"/>
    <col min="8" max="8" width="15.42578125" style="23" customWidth="1"/>
    <col min="9" max="9" width="5.140625" style="23" customWidth="1"/>
    <col min="10" max="11" width="8.85546875" style="23"/>
    <col min="12" max="12" width="3" style="23" customWidth="1"/>
    <col min="13" max="15" width="8.85546875" style="23"/>
    <col min="16" max="16" width="7" style="23" customWidth="1"/>
    <col min="17" max="256" width="8.85546875" style="23"/>
    <col min="257" max="257" width="3" style="23" customWidth="1"/>
    <col min="258" max="258" width="4.140625" style="23" customWidth="1"/>
    <col min="259" max="259" width="54" style="23" customWidth="1"/>
    <col min="260" max="260" width="3.7109375" style="23" customWidth="1"/>
    <col min="261" max="261" width="90.28515625" style="23" customWidth="1"/>
    <col min="262" max="263" width="8.85546875" style="23"/>
    <col min="264" max="264" width="15.42578125" style="23" customWidth="1"/>
    <col min="265" max="265" width="5.140625" style="23" customWidth="1"/>
    <col min="266" max="267" width="8.85546875" style="23"/>
    <col min="268" max="268" width="3" style="23" customWidth="1"/>
    <col min="269" max="271" width="8.85546875" style="23"/>
    <col min="272" max="272" width="7" style="23" customWidth="1"/>
    <col min="273" max="512" width="8.85546875" style="23"/>
    <col min="513" max="513" width="3" style="23" customWidth="1"/>
    <col min="514" max="514" width="4.140625" style="23" customWidth="1"/>
    <col min="515" max="515" width="54" style="23" customWidth="1"/>
    <col min="516" max="516" width="3.7109375" style="23" customWidth="1"/>
    <col min="517" max="517" width="90.28515625" style="23" customWidth="1"/>
    <col min="518" max="519" width="8.85546875" style="23"/>
    <col min="520" max="520" width="15.42578125" style="23" customWidth="1"/>
    <col min="521" max="521" width="5.140625" style="23" customWidth="1"/>
    <col min="522" max="523" width="8.85546875" style="23"/>
    <col min="524" max="524" width="3" style="23" customWidth="1"/>
    <col min="525" max="527" width="8.85546875" style="23"/>
    <col min="528" max="528" width="7" style="23" customWidth="1"/>
    <col min="529" max="768" width="8.85546875" style="23"/>
    <col min="769" max="769" width="3" style="23" customWidth="1"/>
    <col min="770" max="770" width="4.140625" style="23" customWidth="1"/>
    <col min="771" max="771" width="54" style="23" customWidth="1"/>
    <col min="772" max="772" width="3.7109375" style="23" customWidth="1"/>
    <col min="773" max="773" width="90.28515625" style="23" customWidth="1"/>
    <col min="774" max="775" width="8.85546875" style="23"/>
    <col min="776" max="776" width="15.42578125" style="23" customWidth="1"/>
    <col min="777" max="777" width="5.140625" style="23" customWidth="1"/>
    <col min="778" max="779" width="8.85546875" style="23"/>
    <col min="780" max="780" width="3" style="23" customWidth="1"/>
    <col min="781" max="783" width="8.85546875" style="23"/>
    <col min="784" max="784" width="7" style="23" customWidth="1"/>
    <col min="785" max="1024" width="8.85546875" style="23"/>
    <col min="1025" max="1025" width="3" style="23" customWidth="1"/>
    <col min="1026" max="1026" width="4.140625" style="23" customWidth="1"/>
    <col min="1027" max="1027" width="54" style="23" customWidth="1"/>
    <col min="1028" max="1028" width="3.7109375" style="23" customWidth="1"/>
    <col min="1029" max="1029" width="90.28515625" style="23" customWidth="1"/>
    <col min="1030" max="1031" width="8.85546875" style="23"/>
    <col min="1032" max="1032" width="15.42578125" style="23" customWidth="1"/>
    <col min="1033" max="1033" width="5.140625" style="23" customWidth="1"/>
    <col min="1034" max="1035" width="8.85546875" style="23"/>
    <col min="1036" max="1036" width="3" style="23" customWidth="1"/>
    <col min="1037" max="1039" width="8.85546875" style="23"/>
    <col min="1040" max="1040" width="7" style="23" customWidth="1"/>
    <col min="1041" max="1280" width="8.85546875" style="23"/>
    <col min="1281" max="1281" width="3" style="23" customWidth="1"/>
    <col min="1282" max="1282" width="4.140625" style="23" customWidth="1"/>
    <col min="1283" max="1283" width="54" style="23" customWidth="1"/>
    <col min="1284" max="1284" width="3.7109375" style="23" customWidth="1"/>
    <col min="1285" max="1285" width="90.28515625" style="23" customWidth="1"/>
    <col min="1286" max="1287" width="8.85546875" style="23"/>
    <col min="1288" max="1288" width="15.42578125" style="23" customWidth="1"/>
    <col min="1289" max="1289" width="5.140625" style="23" customWidth="1"/>
    <col min="1290" max="1291" width="8.85546875" style="23"/>
    <col min="1292" max="1292" width="3" style="23" customWidth="1"/>
    <col min="1293" max="1295" width="8.85546875" style="23"/>
    <col min="1296" max="1296" width="7" style="23" customWidth="1"/>
    <col min="1297" max="1536" width="8.85546875" style="23"/>
    <col min="1537" max="1537" width="3" style="23" customWidth="1"/>
    <col min="1538" max="1538" width="4.140625" style="23" customWidth="1"/>
    <col min="1539" max="1539" width="54" style="23" customWidth="1"/>
    <col min="1540" max="1540" width="3.7109375" style="23" customWidth="1"/>
    <col min="1541" max="1541" width="90.28515625" style="23" customWidth="1"/>
    <col min="1542" max="1543" width="8.85546875" style="23"/>
    <col min="1544" max="1544" width="15.42578125" style="23" customWidth="1"/>
    <col min="1545" max="1545" width="5.140625" style="23" customWidth="1"/>
    <col min="1546" max="1547" width="8.85546875" style="23"/>
    <col min="1548" max="1548" width="3" style="23" customWidth="1"/>
    <col min="1549" max="1551" width="8.85546875" style="23"/>
    <col min="1552" max="1552" width="7" style="23" customWidth="1"/>
    <col min="1553" max="1792" width="8.85546875" style="23"/>
    <col min="1793" max="1793" width="3" style="23" customWidth="1"/>
    <col min="1794" max="1794" width="4.140625" style="23" customWidth="1"/>
    <col min="1795" max="1795" width="54" style="23" customWidth="1"/>
    <col min="1796" max="1796" width="3.7109375" style="23" customWidth="1"/>
    <col min="1797" max="1797" width="90.28515625" style="23" customWidth="1"/>
    <col min="1798" max="1799" width="8.85546875" style="23"/>
    <col min="1800" max="1800" width="15.42578125" style="23" customWidth="1"/>
    <col min="1801" max="1801" width="5.140625" style="23" customWidth="1"/>
    <col min="1802" max="1803" width="8.85546875" style="23"/>
    <col min="1804" max="1804" width="3" style="23" customWidth="1"/>
    <col min="1805" max="1807" width="8.85546875" style="23"/>
    <col min="1808" max="1808" width="7" style="23" customWidth="1"/>
    <col min="1809" max="2048" width="8.85546875" style="23"/>
    <col min="2049" max="2049" width="3" style="23" customWidth="1"/>
    <col min="2050" max="2050" width="4.140625" style="23" customWidth="1"/>
    <col min="2051" max="2051" width="54" style="23" customWidth="1"/>
    <col min="2052" max="2052" width="3.7109375" style="23" customWidth="1"/>
    <col min="2053" max="2053" width="90.28515625" style="23" customWidth="1"/>
    <col min="2054" max="2055" width="8.85546875" style="23"/>
    <col min="2056" max="2056" width="15.42578125" style="23" customWidth="1"/>
    <col min="2057" max="2057" width="5.140625" style="23" customWidth="1"/>
    <col min="2058" max="2059" width="8.85546875" style="23"/>
    <col min="2060" max="2060" width="3" style="23" customWidth="1"/>
    <col min="2061" max="2063" width="8.85546875" style="23"/>
    <col min="2064" max="2064" width="7" style="23" customWidth="1"/>
    <col min="2065" max="2304" width="8.85546875" style="23"/>
    <col min="2305" max="2305" width="3" style="23" customWidth="1"/>
    <col min="2306" max="2306" width="4.140625" style="23" customWidth="1"/>
    <col min="2307" max="2307" width="54" style="23" customWidth="1"/>
    <col min="2308" max="2308" width="3.7109375" style="23" customWidth="1"/>
    <col min="2309" max="2309" width="90.28515625" style="23" customWidth="1"/>
    <col min="2310" max="2311" width="8.85546875" style="23"/>
    <col min="2312" max="2312" width="15.42578125" style="23" customWidth="1"/>
    <col min="2313" max="2313" width="5.140625" style="23" customWidth="1"/>
    <col min="2314" max="2315" width="8.85546875" style="23"/>
    <col min="2316" max="2316" width="3" style="23" customWidth="1"/>
    <col min="2317" max="2319" width="8.85546875" style="23"/>
    <col min="2320" max="2320" width="7" style="23" customWidth="1"/>
    <col min="2321" max="2560" width="8.85546875" style="23"/>
    <col min="2561" max="2561" width="3" style="23" customWidth="1"/>
    <col min="2562" max="2562" width="4.140625" style="23" customWidth="1"/>
    <col min="2563" max="2563" width="54" style="23" customWidth="1"/>
    <col min="2564" max="2564" width="3.7109375" style="23" customWidth="1"/>
    <col min="2565" max="2565" width="90.28515625" style="23" customWidth="1"/>
    <col min="2566" max="2567" width="8.85546875" style="23"/>
    <col min="2568" max="2568" width="15.42578125" style="23" customWidth="1"/>
    <col min="2569" max="2569" width="5.140625" style="23" customWidth="1"/>
    <col min="2570" max="2571" width="8.85546875" style="23"/>
    <col min="2572" max="2572" width="3" style="23" customWidth="1"/>
    <col min="2573" max="2575" width="8.85546875" style="23"/>
    <col min="2576" max="2576" width="7" style="23" customWidth="1"/>
    <col min="2577" max="2816" width="8.85546875" style="23"/>
    <col min="2817" max="2817" width="3" style="23" customWidth="1"/>
    <col min="2818" max="2818" width="4.140625" style="23" customWidth="1"/>
    <col min="2819" max="2819" width="54" style="23" customWidth="1"/>
    <col min="2820" max="2820" width="3.7109375" style="23" customWidth="1"/>
    <col min="2821" max="2821" width="90.28515625" style="23" customWidth="1"/>
    <col min="2822" max="2823" width="8.85546875" style="23"/>
    <col min="2824" max="2824" width="15.42578125" style="23" customWidth="1"/>
    <col min="2825" max="2825" width="5.140625" style="23" customWidth="1"/>
    <col min="2826" max="2827" width="8.85546875" style="23"/>
    <col min="2828" max="2828" width="3" style="23" customWidth="1"/>
    <col min="2829" max="2831" width="8.85546875" style="23"/>
    <col min="2832" max="2832" width="7" style="23" customWidth="1"/>
    <col min="2833" max="3072" width="8.85546875" style="23"/>
    <col min="3073" max="3073" width="3" style="23" customWidth="1"/>
    <col min="3074" max="3074" width="4.140625" style="23" customWidth="1"/>
    <col min="3075" max="3075" width="54" style="23" customWidth="1"/>
    <col min="3076" max="3076" width="3.7109375" style="23" customWidth="1"/>
    <col min="3077" max="3077" width="90.28515625" style="23" customWidth="1"/>
    <col min="3078" max="3079" width="8.85546875" style="23"/>
    <col min="3080" max="3080" width="15.42578125" style="23" customWidth="1"/>
    <col min="3081" max="3081" width="5.140625" style="23" customWidth="1"/>
    <col min="3082" max="3083" width="8.85546875" style="23"/>
    <col min="3084" max="3084" width="3" style="23" customWidth="1"/>
    <col min="3085" max="3087" width="8.85546875" style="23"/>
    <col min="3088" max="3088" width="7" style="23" customWidth="1"/>
    <col min="3089" max="3328" width="8.85546875" style="23"/>
    <col min="3329" max="3329" width="3" style="23" customWidth="1"/>
    <col min="3330" max="3330" width="4.140625" style="23" customWidth="1"/>
    <col min="3331" max="3331" width="54" style="23" customWidth="1"/>
    <col min="3332" max="3332" width="3.7109375" style="23" customWidth="1"/>
    <col min="3333" max="3333" width="90.28515625" style="23" customWidth="1"/>
    <col min="3334" max="3335" width="8.85546875" style="23"/>
    <col min="3336" max="3336" width="15.42578125" style="23" customWidth="1"/>
    <col min="3337" max="3337" width="5.140625" style="23" customWidth="1"/>
    <col min="3338" max="3339" width="8.85546875" style="23"/>
    <col min="3340" max="3340" width="3" style="23" customWidth="1"/>
    <col min="3341" max="3343" width="8.85546875" style="23"/>
    <col min="3344" max="3344" width="7" style="23" customWidth="1"/>
    <col min="3345" max="3584" width="8.85546875" style="23"/>
    <col min="3585" max="3585" width="3" style="23" customWidth="1"/>
    <col min="3586" max="3586" width="4.140625" style="23" customWidth="1"/>
    <col min="3587" max="3587" width="54" style="23" customWidth="1"/>
    <col min="3588" max="3588" width="3.7109375" style="23" customWidth="1"/>
    <col min="3589" max="3589" width="90.28515625" style="23" customWidth="1"/>
    <col min="3590" max="3591" width="8.85546875" style="23"/>
    <col min="3592" max="3592" width="15.42578125" style="23" customWidth="1"/>
    <col min="3593" max="3593" width="5.140625" style="23" customWidth="1"/>
    <col min="3594" max="3595" width="8.85546875" style="23"/>
    <col min="3596" max="3596" width="3" style="23" customWidth="1"/>
    <col min="3597" max="3599" width="8.85546875" style="23"/>
    <col min="3600" max="3600" width="7" style="23" customWidth="1"/>
    <col min="3601" max="3840" width="8.85546875" style="23"/>
    <col min="3841" max="3841" width="3" style="23" customWidth="1"/>
    <col min="3842" max="3842" width="4.140625" style="23" customWidth="1"/>
    <col min="3843" max="3843" width="54" style="23" customWidth="1"/>
    <col min="3844" max="3844" width="3.7109375" style="23" customWidth="1"/>
    <col min="3845" max="3845" width="90.28515625" style="23" customWidth="1"/>
    <col min="3846" max="3847" width="8.85546875" style="23"/>
    <col min="3848" max="3848" width="15.42578125" style="23" customWidth="1"/>
    <col min="3849" max="3849" width="5.140625" style="23" customWidth="1"/>
    <col min="3850" max="3851" width="8.85546875" style="23"/>
    <col min="3852" max="3852" width="3" style="23" customWidth="1"/>
    <col min="3853" max="3855" width="8.85546875" style="23"/>
    <col min="3856" max="3856" width="7" style="23" customWidth="1"/>
    <col min="3857" max="4096" width="8.85546875" style="23"/>
    <col min="4097" max="4097" width="3" style="23" customWidth="1"/>
    <col min="4098" max="4098" width="4.140625" style="23" customWidth="1"/>
    <col min="4099" max="4099" width="54" style="23" customWidth="1"/>
    <col min="4100" max="4100" width="3.7109375" style="23" customWidth="1"/>
    <col min="4101" max="4101" width="90.28515625" style="23" customWidth="1"/>
    <col min="4102" max="4103" width="8.85546875" style="23"/>
    <col min="4104" max="4104" width="15.42578125" style="23" customWidth="1"/>
    <col min="4105" max="4105" width="5.140625" style="23" customWidth="1"/>
    <col min="4106" max="4107" width="8.85546875" style="23"/>
    <col min="4108" max="4108" width="3" style="23" customWidth="1"/>
    <col min="4109" max="4111" width="8.85546875" style="23"/>
    <col min="4112" max="4112" width="7" style="23" customWidth="1"/>
    <col min="4113" max="4352" width="8.85546875" style="23"/>
    <col min="4353" max="4353" width="3" style="23" customWidth="1"/>
    <col min="4354" max="4354" width="4.140625" style="23" customWidth="1"/>
    <col min="4355" max="4355" width="54" style="23" customWidth="1"/>
    <col min="4356" max="4356" width="3.7109375" style="23" customWidth="1"/>
    <col min="4357" max="4357" width="90.28515625" style="23" customWidth="1"/>
    <col min="4358" max="4359" width="8.85546875" style="23"/>
    <col min="4360" max="4360" width="15.42578125" style="23" customWidth="1"/>
    <col min="4361" max="4361" width="5.140625" style="23" customWidth="1"/>
    <col min="4362" max="4363" width="8.85546875" style="23"/>
    <col min="4364" max="4364" width="3" style="23" customWidth="1"/>
    <col min="4365" max="4367" width="8.85546875" style="23"/>
    <col min="4368" max="4368" width="7" style="23" customWidth="1"/>
    <col min="4369" max="4608" width="8.85546875" style="23"/>
    <col min="4609" max="4609" width="3" style="23" customWidth="1"/>
    <col min="4610" max="4610" width="4.140625" style="23" customWidth="1"/>
    <col min="4611" max="4611" width="54" style="23" customWidth="1"/>
    <col min="4612" max="4612" width="3.7109375" style="23" customWidth="1"/>
    <col min="4613" max="4613" width="90.28515625" style="23" customWidth="1"/>
    <col min="4614" max="4615" width="8.85546875" style="23"/>
    <col min="4616" max="4616" width="15.42578125" style="23" customWidth="1"/>
    <col min="4617" max="4617" width="5.140625" style="23" customWidth="1"/>
    <col min="4618" max="4619" width="8.85546875" style="23"/>
    <col min="4620" max="4620" width="3" style="23" customWidth="1"/>
    <col min="4621" max="4623" width="8.85546875" style="23"/>
    <col min="4624" max="4624" width="7" style="23" customWidth="1"/>
    <col min="4625" max="4864" width="8.85546875" style="23"/>
    <col min="4865" max="4865" width="3" style="23" customWidth="1"/>
    <col min="4866" max="4866" width="4.140625" style="23" customWidth="1"/>
    <col min="4867" max="4867" width="54" style="23" customWidth="1"/>
    <col min="4868" max="4868" width="3.7109375" style="23" customWidth="1"/>
    <col min="4869" max="4869" width="90.28515625" style="23" customWidth="1"/>
    <col min="4870" max="4871" width="8.85546875" style="23"/>
    <col min="4872" max="4872" width="15.42578125" style="23" customWidth="1"/>
    <col min="4873" max="4873" width="5.140625" style="23" customWidth="1"/>
    <col min="4874" max="4875" width="8.85546875" style="23"/>
    <col min="4876" max="4876" width="3" style="23" customWidth="1"/>
    <col min="4877" max="4879" width="8.85546875" style="23"/>
    <col min="4880" max="4880" width="7" style="23" customWidth="1"/>
    <col min="4881" max="5120" width="8.85546875" style="23"/>
    <col min="5121" max="5121" width="3" style="23" customWidth="1"/>
    <col min="5122" max="5122" width="4.140625" style="23" customWidth="1"/>
    <col min="5123" max="5123" width="54" style="23" customWidth="1"/>
    <col min="5124" max="5124" width="3.7109375" style="23" customWidth="1"/>
    <col min="5125" max="5125" width="90.28515625" style="23" customWidth="1"/>
    <col min="5126" max="5127" width="8.85546875" style="23"/>
    <col min="5128" max="5128" width="15.42578125" style="23" customWidth="1"/>
    <col min="5129" max="5129" width="5.140625" style="23" customWidth="1"/>
    <col min="5130" max="5131" width="8.85546875" style="23"/>
    <col min="5132" max="5132" width="3" style="23" customWidth="1"/>
    <col min="5133" max="5135" width="8.85546875" style="23"/>
    <col min="5136" max="5136" width="7" style="23" customWidth="1"/>
    <col min="5137" max="5376" width="8.85546875" style="23"/>
    <col min="5377" max="5377" width="3" style="23" customWidth="1"/>
    <col min="5378" max="5378" width="4.140625" style="23" customWidth="1"/>
    <col min="5379" max="5379" width="54" style="23" customWidth="1"/>
    <col min="5380" max="5380" width="3.7109375" style="23" customWidth="1"/>
    <col min="5381" max="5381" width="90.28515625" style="23" customWidth="1"/>
    <col min="5382" max="5383" width="8.85546875" style="23"/>
    <col min="5384" max="5384" width="15.42578125" style="23" customWidth="1"/>
    <col min="5385" max="5385" width="5.140625" style="23" customWidth="1"/>
    <col min="5386" max="5387" width="8.85546875" style="23"/>
    <col min="5388" max="5388" width="3" style="23" customWidth="1"/>
    <col min="5389" max="5391" width="8.85546875" style="23"/>
    <col min="5392" max="5392" width="7" style="23" customWidth="1"/>
    <col min="5393" max="5632" width="8.85546875" style="23"/>
    <col min="5633" max="5633" width="3" style="23" customWidth="1"/>
    <col min="5634" max="5634" width="4.140625" style="23" customWidth="1"/>
    <col min="5635" max="5635" width="54" style="23" customWidth="1"/>
    <col min="5636" max="5636" width="3.7109375" style="23" customWidth="1"/>
    <col min="5637" max="5637" width="90.28515625" style="23" customWidth="1"/>
    <col min="5638" max="5639" width="8.85546875" style="23"/>
    <col min="5640" max="5640" width="15.42578125" style="23" customWidth="1"/>
    <col min="5641" max="5641" width="5.140625" style="23" customWidth="1"/>
    <col min="5642" max="5643" width="8.85546875" style="23"/>
    <col min="5644" max="5644" width="3" style="23" customWidth="1"/>
    <col min="5645" max="5647" width="8.85546875" style="23"/>
    <col min="5648" max="5648" width="7" style="23" customWidth="1"/>
    <col min="5649" max="5888" width="8.85546875" style="23"/>
    <col min="5889" max="5889" width="3" style="23" customWidth="1"/>
    <col min="5890" max="5890" width="4.140625" style="23" customWidth="1"/>
    <col min="5891" max="5891" width="54" style="23" customWidth="1"/>
    <col min="5892" max="5892" width="3.7109375" style="23" customWidth="1"/>
    <col min="5893" max="5893" width="90.28515625" style="23" customWidth="1"/>
    <col min="5894" max="5895" width="8.85546875" style="23"/>
    <col min="5896" max="5896" width="15.42578125" style="23" customWidth="1"/>
    <col min="5897" max="5897" width="5.140625" style="23" customWidth="1"/>
    <col min="5898" max="5899" width="8.85546875" style="23"/>
    <col min="5900" max="5900" width="3" style="23" customWidth="1"/>
    <col min="5901" max="5903" width="8.85546875" style="23"/>
    <col min="5904" max="5904" width="7" style="23" customWidth="1"/>
    <col min="5905" max="6144" width="8.85546875" style="23"/>
    <col min="6145" max="6145" width="3" style="23" customWidth="1"/>
    <col min="6146" max="6146" width="4.140625" style="23" customWidth="1"/>
    <col min="6147" max="6147" width="54" style="23" customWidth="1"/>
    <col min="6148" max="6148" width="3.7109375" style="23" customWidth="1"/>
    <col min="6149" max="6149" width="90.28515625" style="23" customWidth="1"/>
    <col min="6150" max="6151" width="8.85546875" style="23"/>
    <col min="6152" max="6152" width="15.42578125" style="23" customWidth="1"/>
    <col min="6153" max="6153" width="5.140625" style="23" customWidth="1"/>
    <col min="6154" max="6155" width="8.85546875" style="23"/>
    <col min="6156" max="6156" width="3" style="23" customWidth="1"/>
    <col min="6157" max="6159" width="8.85546875" style="23"/>
    <col min="6160" max="6160" width="7" style="23" customWidth="1"/>
    <col min="6161" max="6400" width="8.85546875" style="23"/>
    <col min="6401" max="6401" width="3" style="23" customWidth="1"/>
    <col min="6402" max="6402" width="4.140625" style="23" customWidth="1"/>
    <col min="6403" max="6403" width="54" style="23" customWidth="1"/>
    <col min="6404" max="6404" width="3.7109375" style="23" customWidth="1"/>
    <col min="6405" max="6405" width="90.28515625" style="23" customWidth="1"/>
    <col min="6406" max="6407" width="8.85546875" style="23"/>
    <col min="6408" max="6408" width="15.42578125" style="23" customWidth="1"/>
    <col min="6409" max="6409" width="5.140625" style="23" customWidth="1"/>
    <col min="6410" max="6411" width="8.85546875" style="23"/>
    <col min="6412" max="6412" width="3" style="23" customWidth="1"/>
    <col min="6413" max="6415" width="8.85546875" style="23"/>
    <col min="6416" max="6416" width="7" style="23" customWidth="1"/>
    <col min="6417" max="6656" width="8.85546875" style="23"/>
    <col min="6657" max="6657" width="3" style="23" customWidth="1"/>
    <col min="6658" max="6658" width="4.140625" style="23" customWidth="1"/>
    <col min="6659" max="6659" width="54" style="23" customWidth="1"/>
    <col min="6660" max="6660" width="3.7109375" style="23" customWidth="1"/>
    <col min="6661" max="6661" width="90.28515625" style="23" customWidth="1"/>
    <col min="6662" max="6663" width="8.85546875" style="23"/>
    <col min="6664" max="6664" width="15.42578125" style="23" customWidth="1"/>
    <col min="6665" max="6665" width="5.140625" style="23" customWidth="1"/>
    <col min="6666" max="6667" width="8.85546875" style="23"/>
    <col min="6668" max="6668" width="3" style="23" customWidth="1"/>
    <col min="6669" max="6671" width="8.85546875" style="23"/>
    <col min="6672" max="6672" width="7" style="23" customWidth="1"/>
    <col min="6673" max="6912" width="8.85546875" style="23"/>
    <col min="6913" max="6913" width="3" style="23" customWidth="1"/>
    <col min="6914" max="6914" width="4.140625" style="23" customWidth="1"/>
    <col min="6915" max="6915" width="54" style="23" customWidth="1"/>
    <col min="6916" max="6916" width="3.7109375" style="23" customWidth="1"/>
    <col min="6917" max="6917" width="90.28515625" style="23" customWidth="1"/>
    <col min="6918" max="6919" width="8.85546875" style="23"/>
    <col min="6920" max="6920" width="15.42578125" style="23" customWidth="1"/>
    <col min="6921" max="6921" width="5.140625" style="23" customWidth="1"/>
    <col min="6922" max="6923" width="8.85546875" style="23"/>
    <col min="6924" max="6924" width="3" style="23" customWidth="1"/>
    <col min="6925" max="6927" width="8.85546875" style="23"/>
    <col min="6928" max="6928" width="7" style="23" customWidth="1"/>
    <col min="6929" max="7168" width="8.85546875" style="23"/>
    <col min="7169" max="7169" width="3" style="23" customWidth="1"/>
    <col min="7170" max="7170" width="4.140625" style="23" customWidth="1"/>
    <col min="7171" max="7171" width="54" style="23" customWidth="1"/>
    <col min="7172" max="7172" width="3.7109375" style="23" customWidth="1"/>
    <col min="7173" max="7173" width="90.28515625" style="23" customWidth="1"/>
    <col min="7174" max="7175" width="8.85546875" style="23"/>
    <col min="7176" max="7176" width="15.42578125" style="23" customWidth="1"/>
    <col min="7177" max="7177" width="5.140625" style="23" customWidth="1"/>
    <col min="7178" max="7179" width="8.85546875" style="23"/>
    <col min="7180" max="7180" width="3" style="23" customWidth="1"/>
    <col min="7181" max="7183" width="8.85546875" style="23"/>
    <col min="7184" max="7184" width="7" style="23" customWidth="1"/>
    <col min="7185" max="7424" width="8.85546875" style="23"/>
    <col min="7425" max="7425" width="3" style="23" customWidth="1"/>
    <col min="7426" max="7426" width="4.140625" style="23" customWidth="1"/>
    <col min="7427" max="7427" width="54" style="23" customWidth="1"/>
    <col min="7428" max="7428" width="3.7109375" style="23" customWidth="1"/>
    <col min="7429" max="7429" width="90.28515625" style="23" customWidth="1"/>
    <col min="7430" max="7431" width="8.85546875" style="23"/>
    <col min="7432" max="7432" width="15.42578125" style="23" customWidth="1"/>
    <col min="7433" max="7433" width="5.140625" style="23" customWidth="1"/>
    <col min="7434" max="7435" width="8.85546875" style="23"/>
    <col min="7436" max="7436" width="3" style="23" customWidth="1"/>
    <col min="7437" max="7439" width="8.85546875" style="23"/>
    <col min="7440" max="7440" width="7" style="23" customWidth="1"/>
    <col min="7441" max="7680" width="8.85546875" style="23"/>
    <col min="7681" max="7681" width="3" style="23" customWidth="1"/>
    <col min="7682" max="7682" width="4.140625" style="23" customWidth="1"/>
    <col min="7683" max="7683" width="54" style="23" customWidth="1"/>
    <col min="7684" max="7684" width="3.7109375" style="23" customWidth="1"/>
    <col min="7685" max="7685" width="90.28515625" style="23" customWidth="1"/>
    <col min="7686" max="7687" width="8.85546875" style="23"/>
    <col min="7688" max="7688" width="15.42578125" style="23" customWidth="1"/>
    <col min="7689" max="7689" width="5.140625" style="23" customWidth="1"/>
    <col min="7690" max="7691" width="8.85546875" style="23"/>
    <col min="7692" max="7692" width="3" style="23" customWidth="1"/>
    <col min="7693" max="7695" width="8.85546875" style="23"/>
    <col min="7696" max="7696" width="7" style="23" customWidth="1"/>
    <col min="7697" max="7936" width="8.85546875" style="23"/>
    <col min="7937" max="7937" width="3" style="23" customWidth="1"/>
    <col min="7938" max="7938" width="4.140625" style="23" customWidth="1"/>
    <col min="7939" max="7939" width="54" style="23" customWidth="1"/>
    <col min="7940" max="7940" width="3.7109375" style="23" customWidth="1"/>
    <col min="7941" max="7941" width="90.28515625" style="23" customWidth="1"/>
    <col min="7942" max="7943" width="8.85546875" style="23"/>
    <col min="7944" max="7944" width="15.42578125" style="23" customWidth="1"/>
    <col min="7945" max="7945" width="5.140625" style="23" customWidth="1"/>
    <col min="7946" max="7947" width="8.85546875" style="23"/>
    <col min="7948" max="7948" width="3" style="23" customWidth="1"/>
    <col min="7949" max="7951" width="8.85546875" style="23"/>
    <col min="7952" max="7952" width="7" style="23" customWidth="1"/>
    <col min="7953" max="8192" width="8.85546875" style="23"/>
    <col min="8193" max="8193" width="3" style="23" customWidth="1"/>
    <col min="8194" max="8194" width="4.140625" style="23" customWidth="1"/>
    <col min="8195" max="8195" width="54" style="23" customWidth="1"/>
    <col min="8196" max="8196" width="3.7109375" style="23" customWidth="1"/>
    <col min="8197" max="8197" width="90.28515625" style="23" customWidth="1"/>
    <col min="8198" max="8199" width="8.85546875" style="23"/>
    <col min="8200" max="8200" width="15.42578125" style="23" customWidth="1"/>
    <col min="8201" max="8201" width="5.140625" style="23" customWidth="1"/>
    <col min="8202" max="8203" width="8.85546875" style="23"/>
    <col min="8204" max="8204" width="3" style="23" customWidth="1"/>
    <col min="8205" max="8207" width="8.85546875" style="23"/>
    <col min="8208" max="8208" width="7" style="23" customWidth="1"/>
    <col min="8209" max="8448" width="8.85546875" style="23"/>
    <col min="8449" max="8449" width="3" style="23" customWidth="1"/>
    <col min="8450" max="8450" width="4.140625" style="23" customWidth="1"/>
    <col min="8451" max="8451" width="54" style="23" customWidth="1"/>
    <col min="8452" max="8452" width="3.7109375" style="23" customWidth="1"/>
    <col min="8453" max="8453" width="90.28515625" style="23" customWidth="1"/>
    <col min="8454" max="8455" width="8.85546875" style="23"/>
    <col min="8456" max="8456" width="15.42578125" style="23" customWidth="1"/>
    <col min="8457" max="8457" width="5.140625" style="23" customWidth="1"/>
    <col min="8458" max="8459" width="8.85546875" style="23"/>
    <col min="8460" max="8460" width="3" style="23" customWidth="1"/>
    <col min="8461" max="8463" width="8.85546875" style="23"/>
    <col min="8464" max="8464" width="7" style="23" customWidth="1"/>
    <col min="8465" max="8704" width="8.85546875" style="23"/>
    <col min="8705" max="8705" width="3" style="23" customWidth="1"/>
    <col min="8706" max="8706" width="4.140625" style="23" customWidth="1"/>
    <col min="8707" max="8707" width="54" style="23" customWidth="1"/>
    <col min="8708" max="8708" width="3.7109375" style="23" customWidth="1"/>
    <col min="8709" max="8709" width="90.28515625" style="23" customWidth="1"/>
    <col min="8710" max="8711" width="8.85546875" style="23"/>
    <col min="8712" max="8712" width="15.42578125" style="23" customWidth="1"/>
    <col min="8713" max="8713" width="5.140625" style="23" customWidth="1"/>
    <col min="8714" max="8715" width="8.85546875" style="23"/>
    <col min="8716" max="8716" width="3" style="23" customWidth="1"/>
    <col min="8717" max="8719" width="8.85546875" style="23"/>
    <col min="8720" max="8720" width="7" style="23" customWidth="1"/>
    <col min="8721" max="8960" width="8.85546875" style="23"/>
    <col min="8961" max="8961" width="3" style="23" customWidth="1"/>
    <col min="8962" max="8962" width="4.140625" style="23" customWidth="1"/>
    <col min="8963" max="8963" width="54" style="23" customWidth="1"/>
    <col min="8964" max="8964" width="3.7109375" style="23" customWidth="1"/>
    <col min="8965" max="8965" width="90.28515625" style="23" customWidth="1"/>
    <col min="8966" max="8967" width="8.85546875" style="23"/>
    <col min="8968" max="8968" width="15.42578125" style="23" customWidth="1"/>
    <col min="8969" max="8969" width="5.140625" style="23" customWidth="1"/>
    <col min="8970" max="8971" width="8.85546875" style="23"/>
    <col min="8972" max="8972" width="3" style="23" customWidth="1"/>
    <col min="8973" max="8975" width="8.85546875" style="23"/>
    <col min="8976" max="8976" width="7" style="23" customWidth="1"/>
    <col min="8977" max="9216" width="8.85546875" style="23"/>
    <col min="9217" max="9217" width="3" style="23" customWidth="1"/>
    <col min="9218" max="9218" width="4.140625" style="23" customWidth="1"/>
    <col min="9219" max="9219" width="54" style="23" customWidth="1"/>
    <col min="9220" max="9220" width="3.7109375" style="23" customWidth="1"/>
    <col min="9221" max="9221" width="90.28515625" style="23" customWidth="1"/>
    <col min="9222" max="9223" width="8.85546875" style="23"/>
    <col min="9224" max="9224" width="15.42578125" style="23" customWidth="1"/>
    <col min="9225" max="9225" width="5.140625" style="23" customWidth="1"/>
    <col min="9226" max="9227" width="8.85546875" style="23"/>
    <col min="9228" max="9228" width="3" style="23" customWidth="1"/>
    <col min="9229" max="9231" width="8.85546875" style="23"/>
    <col min="9232" max="9232" width="7" style="23" customWidth="1"/>
    <col min="9233" max="9472" width="8.85546875" style="23"/>
    <col min="9473" max="9473" width="3" style="23" customWidth="1"/>
    <col min="9474" max="9474" width="4.140625" style="23" customWidth="1"/>
    <col min="9475" max="9475" width="54" style="23" customWidth="1"/>
    <col min="9476" max="9476" width="3.7109375" style="23" customWidth="1"/>
    <col min="9477" max="9477" width="90.28515625" style="23" customWidth="1"/>
    <col min="9478" max="9479" width="8.85546875" style="23"/>
    <col min="9480" max="9480" width="15.42578125" style="23" customWidth="1"/>
    <col min="9481" max="9481" width="5.140625" style="23" customWidth="1"/>
    <col min="9482" max="9483" width="8.85546875" style="23"/>
    <col min="9484" max="9484" width="3" style="23" customWidth="1"/>
    <col min="9485" max="9487" width="8.85546875" style="23"/>
    <col min="9488" max="9488" width="7" style="23" customWidth="1"/>
    <col min="9489" max="9728" width="8.85546875" style="23"/>
    <col min="9729" max="9729" width="3" style="23" customWidth="1"/>
    <col min="9730" max="9730" width="4.140625" style="23" customWidth="1"/>
    <col min="9731" max="9731" width="54" style="23" customWidth="1"/>
    <col min="9732" max="9732" width="3.7109375" style="23" customWidth="1"/>
    <col min="9733" max="9733" width="90.28515625" style="23" customWidth="1"/>
    <col min="9734" max="9735" width="8.85546875" style="23"/>
    <col min="9736" max="9736" width="15.42578125" style="23" customWidth="1"/>
    <col min="9737" max="9737" width="5.140625" style="23" customWidth="1"/>
    <col min="9738" max="9739" width="8.85546875" style="23"/>
    <col min="9740" max="9740" width="3" style="23" customWidth="1"/>
    <col min="9741" max="9743" width="8.85546875" style="23"/>
    <col min="9744" max="9744" width="7" style="23" customWidth="1"/>
    <col min="9745" max="9984" width="8.85546875" style="23"/>
    <col min="9985" max="9985" width="3" style="23" customWidth="1"/>
    <col min="9986" max="9986" width="4.140625" style="23" customWidth="1"/>
    <col min="9987" max="9987" width="54" style="23" customWidth="1"/>
    <col min="9988" max="9988" width="3.7109375" style="23" customWidth="1"/>
    <col min="9989" max="9989" width="90.28515625" style="23" customWidth="1"/>
    <col min="9990" max="9991" width="8.85546875" style="23"/>
    <col min="9992" max="9992" width="15.42578125" style="23" customWidth="1"/>
    <col min="9993" max="9993" width="5.140625" style="23" customWidth="1"/>
    <col min="9994" max="9995" width="8.85546875" style="23"/>
    <col min="9996" max="9996" width="3" style="23" customWidth="1"/>
    <col min="9997" max="9999" width="8.85546875" style="23"/>
    <col min="10000" max="10000" width="7" style="23" customWidth="1"/>
    <col min="10001" max="10240" width="8.85546875" style="23"/>
    <col min="10241" max="10241" width="3" style="23" customWidth="1"/>
    <col min="10242" max="10242" width="4.140625" style="23" customWidth="1"/>
    <col min="10243" max="10243" width="54" style="23" customWidth="1"/>
    <col min="10244" max="10244" width="3.7109375" style="23" customWidth="1"/>
    <col min="10245" max="10245" width="90.28515625" style="23" customWidth="1"/>
    <col min="10246" max="10247" width="8.85546875" style="23"/>
    <col min="10248" max="10248" width="15.42578125" style="23" customWidth="1"/>
    <col min="10249" max="10249" width="5.140625" style="23" customWidth="1"/>
    <col min="10250" max="10251" width="8.85546875" style="23"/>
    <col min="10252" max="10252" width="3" style="23" customWidth="1"/>
    <col min="10253" max="10255" width="8.85546875" style="23"/>
    <col min="10256" max="10256" width="7" style="23" customWidth="1"/>
    <col min="10257" max="10496" width="8.85546875" style="23"/>
    <col min="10497" max="10497" width="3" style="23" customWidth="1"/>
    <col min="10498" max="10498" width="4.140625" style="23" customWidth="1"/>
    <col min="10499" max="10499" width="54" style="23" customWidth="1"/>
    <col min="10500" max="10500" width="3.7109375" style="23" customWidth="1"/>
    <col min="10501" max="10501" width="90.28515625" style="23" customWidth="1"/>
    <col min="10502" max="10503" width="8.85546875" style="23"/>
    <col min="10504" max="10504" width="15.42578125" style="23" customWidth="1"/>
    <col min="10505" max="10505" width="5.140625" style="23" customWidth="1"/>
    <col min="10506" max="10507" width="8.85546875" style="23"/>
    <col min="10508" max="10508" width="3" style="23" customWidth="1"/>
    <col min="10509" max="10511" width="8.85546875" style="23"/>
    <col min="10512" max="10512" width="7" style="23" customWidth="1"/>
    <col min="10513" max="10752" width="8.85546875" style="23"/>
    <col min="10753" max="10753" width="3" style="23" customWidth="1"/>
    <col min="10754" max="10754" width="4.140625" style="23" customWidth="1"/>
    <col min="10755" max="10755" width="54" style="23" customWidth="1"/>
    <col min="10756" max="10756" width="3.7109375" style="23" customWidth="1"/>
    <col min="10757" max="10757" width="90.28515625" style="23" customWidth="1"/>
    <col min="10758" max="10759" width="8.85546875" style="23"/>
    <col min="10760" max="10760" width="15.42578125" style="23" customWidth="1"/>
    <col min="10761" max="10761" width="5.140625" style="23" customWidth="1"/>
    <col min="10762" max="10763" width="8.85546875" style="23"/>
    <col min="10764" max="10764" width="3" style="23" customWidth="1"/>
    <col min="10765" max="10767" width="8.85546875" style="23"/>
    <col min="10768" max="10768" width="7" style="23" customWidth="1"/>
    <col min="10769" max="11008" width="8.85546875" style="23"/>
    <col min="11009" max="11009" width="3" style="23" customWidth="1"/>
    <col min="11010" max="11010" width="4.140625" style="23" customWidth="1"/>
    <col min="11011" max="11011" width="54" style="23" customWidth="1"/>
    <col min="11012" max="11012" width="3.7109375" style="23" customWidth="1"/>
    <col min="11013" max="11013" width="90.28515625" style="23" customWidth="1"/>
    <col min="11014" max="11015" width="8.85546875" style="23"/>
    <col min="11016" max="11016" width="15.42578125" style="23" customWidth="1"/>
    <col min="11017" max="11017" width="5.140625" style="23" customWidth="1"/>
    <col min="11018" max="11019" width="8.85546875" style="23"/>
    <col min="11020" max="11020" width="3" style="23" customWidth="1"/>
    <col min="11021" max="11023" width="8.85546875" style="23"/>
    <col min="11024" max="11024" width="7" style="23" customWidth="1"/>
    <col min="11025" max="11264" width="8.85546875" style="23"/>
    <col min="11265" max="11265" width="3" style="23" customWidth="1"/>
    <col min="11266" max="11266" width="4.140625" style="23" customWidth="1"/>
    <col min="11267" max="11267" width="54" style="23" customWidth="1"/>
    <col min="11268" max="11268" width="3.7109375" style="23" customWidth="1"/>
    <col min="11269" max="11269" width="90.28515625" style="23" customWidth="1"/>
    <col min="11270" max="11271" width="8.85546875" style="23"/>
    <col min="11272" max="11272" width="15.42578125" style="23" customWidth="1"/>
    <col min="11273" max="11273" width="5.140625" style="23" customWidth="1"/>
    <col min="11274" max="11275" width="8.85546875" style="23"/>
    <col min="11276" max="11276" width="3" style="23" customWidth="1"/>
    <col min="11277" max="11279" width="8.85546875" style="23"/>
    <col min="11280" max="11280" width="7" style="23" customWidth="1"/>
    <col min="11281" max="11520" width="8.85546875" style="23"/>
    <col min="11521" max="11521" width="3" style="23" customWidth="1"/>
    <col min="11522" max="11522" width="4.140625" style="23" customWidth="1"/>
    <col min="11523" max="11523" width="54" style="23" customWidth="1"/>
    <col min="11524" max="11524" width="3.7109375" style="23" customWidth="1"/>
    <col min="11525" max="11525" width="90.28515625" style="23" customWidth="1"/>
    <col min="11526" max="11527" width="8.85546875" style="23"/>
    <col min="11528" max="11528" width="15.42578125" style="23" customWidth="1"/>
    <col min="11529" max="11529" width="5.140625" style="23" customWidth="1"/>
    <col min="11530" max="11531" width="8.85546875" style="23"/>
    <col min="11532" max="11532" width="3" style="23" customWidth="1"/>
    <col min="11533" max="11535" width="8.85546875" style="23"/>
    <col min="11536" max="11536" width="7" style="23" customWidth="1"/>
    <col min="11537" max="11776" width="8.85546875" style="23"/>
    <col min="11777" max="11777" width="3" style="23" customWidth="1"/>
    <col min="11778" max="11778" width="4.140625" style="23" customWidth="1"/>
    <col min="11779" max="11779" width="54" style="23" customWidth="1"/>
    <col min="11780" max="11780" width="3.7109375" style="23" customWidth="1"/>
    <col min="11781" max="11781" width="90.28515625" style="23" customWidth="1"/>
    <col min="11782" max="11783" width="8.85546875" style="23"/>
    <col min="11784" max="11784" width="15.42578125" style="23" customWidth="1"/>
    <col min="11785" max="11785" width="5.140625" style="23" customWidth="1"/>
    <col min="11786" max="11787" width="8.85546875" style="23"/>
    <col min="11788" max="11788" width="3" style="23" customWidth="1"/>
    <col min="11789" max="11791" width="8.85546875" style="23"/>
    <col min="11792" max="11792" width="7" style="23" customWidth="1"/>
    <col min="11793" max="12032" width="8.85546875" style="23"/>
    <col min="12033" max="12033" width="3" style="23" customWidth="1"/>
    <col min="12034" max="12034" width="4.140625" style="23" customWidth="1"/>
    <col min="12035" max="12035" width="54" style="23" customWidth="1"/>
    <col min="12036" max="12036" width="3.7109375" style="23" customWidth="1"/>
    <col min="12037" max="12037" width="90.28515625" style="23" customWidth="1"/>
    <col min="12038" max="12039" width="8.85546875" style="23"/>
    <col min="12040" max="12040" width="15.42578125" style="23" customWidth="1"/>
    <col min="12041" max="12041" width="5.140625" style="23" customWidth="1"/>
    <col min="12042" max="12043" width="8.85546875" style="23"/>
    <col min="12044" max="12044" width="3" style="23" customWidth="1"/>
    <col min="12045" max="12047" width="8.85546875" style="23"/>
    <col min="12048" max="12048" width="7" style="23" customWidth="1"/>
    <col min="12049" max="12288" width="8.85546875" style="23"/>
    <col min="12289" max="12289" width="3" style="23" customWidth="1"/>
    <col min="12290" max="12290" width="4.140625" style="23" customWidth="1"/>
    <col min="12291" max="12291" width="54" style="23" customWidth="1"/>
    <col min="12292" max="12292" width="3.7109375" style="23" customWidth="1"/>
    <col min="12293" max="12293" width="90.28515625" style="23" customWidth="1"/>
    <col min="12294" max="12295" width="8.85546875" style="23"/>
    <col min="12296" max="12296" width="15.42578125" style="23" customWidth="1"/>
    <col min="12297" max="12297" width="5.140625" style="23" customWidth="1"/>
    <col min="12298" max="12299" width="8.85546875" style="23"/>
    <col min="12300" max="12300" width="3" style="23" customWidth="1"/>
    <col min="12301" max="12303" width="8.85546875" style="23"/>
    <col min="12304" max="12304" width="7" style="23" customWidth="1"/>
    <col min="12305" max="12544" width="8.85546875" style="23"/>
    <col min="12545" max="12545" width="3" style="23" customWidth="1"/>
    <col min="12546" max="12546" width="4.140625" style="23" customWidth="1"/>
    <col min="12547" max="12547" width="54" style="23" customWidth="1"/>
    <col min="12548" max="12548" width="3.7109375" style="23" customWidth="1"/>
    <col min="12549" max="12549" width="90.28515625" style="23" customWidth="1"/>
    <col min="12550" max="12551" width="8.85546875" style="23"/>
    <col min="12552" max="12552" width="15.42578125" style="23" customWidth="1"/>
    <col min="12553" max="12553" width="5.140625" style="23" customWidth="1"/>
    <col min="12554" max="12555" width="8.85546875" style="23"/>
    <col min="12556" max="12556" width="3" style="23" customWidth="1"/>
    <col min="12557" max="12559" width="8.85546875" style="23"/>
    <col min="12560" max="12560" width="7" style="23" customWidth="1"/>
    <col min="12561" max="12800" width="8.85546875" style="23"/>
    <col min="12801" max="12801" width="3" style="23" customWidth="1"/>
    <col min="12802" max="12802" width="4.140625" style="23" customWidth="1"/>
    <col min="12803" max="12803" width="54" style="23" customWidth="1"/>
    <col min="12804" max="12804" width="3.7109375" style="23" customWidth="1"/>
    <col min="12805" max="12805" width="90.28515625" style="23" customWidth="1"/>
    <col min="12806" max="12807" width="8.85546875" style="23"/>
    <col min="12808" max="12808" width="15.42578125" style="23" customWidth="1"/>
    <col min="12809" max="12809" width="5.140625" style="23" customWidth="1"/>
    <col min="12810" max="12811" width="8.85546875" style="23"/>
    <col min="12812" max="12812" width="3" style="23" customWidth="1"/>
    <col min="12813" max="12815" width="8.85546875" style="23"/>
    <col min="12816" max="12816" width="7" style="23" customWidth="1"/>
    <col min="12817" max="13056" width="8.85546875" style="23"/>
    <col min="13057" max="13057" width="3" style="23" customWidth="1"/>
    <col min="13058" max="13058" width="4.140625" style="23" customWidth="1"/>
    <col min="13059" max="13059" width="54" style="23" customWidth="1"/>
    <col min="13060" max="13060" width="3.7109375" style="23" customWidth="1"/>
    <col min="13061" max="13061" width="90.28515625" style="23" customWidth="1"/>
    <col min="13062" max="13063" width="8.85546875" style="23"/>
    <col min="13064" max="13064" width="15.42578125" style="23" customWidth="1"/>
    <col min="13065" max="13065" width="5.140625" style="23" customWidth="1"/>
    <col min="13066" max="13067" width="8.85546875" style="23"/>
    <col min="13068" max="13068" width="3" style="23" customWidth="1"/>
    <col min="13069" max="13071" width="8.85546875" style="23"/>
    <col min="13072" max="13072" width="7" style="23" customWidth="1"/>
    <col min="13073" max="13312" width="8.85546875" style="23"/>
    <col min="13313" max="13313" width="3" style="23" customWidth="1"/>
    <col min="13314" max="13314" width="4.140625" style="23" customWidth="1"/>
    <col min="13315" max="13315" width="54" style="23" customWidth="1"/>
    <col min="13316" max="13316" width="3.7109375" style="23" customWidth="1"/>
    <col min="13317" max="13317" width="90.28515625" style="23" customWidth="1"/>
    <col min="13318" max="13319" width="8.85546875" style="23"/>
    <col min="13320" max="13320" width="15.42578125" style="23" customWidth="1"/>
    <col min="13321" max="13321" width="5.140625" style="23" customWidth="1"/>
    <col min="13322" max="13323" width="8.85546875" style="23"/>
    <col min="13324" max="13324" width="3" style="23" customWidth="1"/>
    <col min="13325" max="13327" width="8.85546875" style="23"/>
    <col min="13328" max="13328" width="7" style="23" customWidth="1"/>
    <col min="13329" max="13568" width="8.85546875" style="23"/>
    <col min="13569" max="13569" width="3" style="23" customWidth="1"/>
    <col min="13570" max="13570" width="4.140625" style="23" customWidth="1"/>
    <col min="13571" max="13571" width="54" style="23" customWidth="1"/>
    <col min="13572" max="13572" width="3.7109375" style="23" customWidth="1"/>
    <col min="13573" max="13573" width="90.28515625" style="23" customWidth="1"/>
    <col min="13574" max="13575" width="8.85546875" style="23"/>
    <col min="13576" max="13576" width="15.42578125" style="23" customWidth="1"/>
    <col min="13577" max="13577" width="5.140625" style="23" customWidth="1"/>
    <col min="13578" max="13579" width="8.85546875" style="23"/>
    <col min="13580" max="13580" width="3" style="23" customWidth="1"/>
    <col min="13581" max="13583" width="8.85546875" style="23"/>
    <col min="13584" max="13584" width="7" style="23" customWidth="1"/>
    <col min="13585" max="13824" width="8.85546875" style="23"/>
    <col min="13825" max="13825" width="3" style="23" customWidth="1"/>
    <col min="13826" max="13826" width="4.140625" style="23" customWidth="1"/>
    <col min="13827" max="13827" width="54" style="23" customWidth="1"/>
    <col min="13828" max="13828" width="3.7109375" style="23" customWidth="1"/>
    <col min="13829" max="13829" width="90.28515625" style="23" customWidth="1"/>
    <col min="13830" max="13831" width="8.85546875" style="23"/>
    <col min="13832" max="13832" width="15.42578125" style="23" customWidth="1"/>
    <col min="13833" max="13833" width="5.140625" style="23" customWidth="1"/>
    <col min="13834" max="13835" width="8.85546875" style="23"/>
    <col min="13836" max="13836" width="3" style="23" customWidth="1"/>
    <col min="13837" max="13839" width="8.85546875" style="23"/>
    <col min="13840" max="13840" width="7" style="23" customWidth="1"/>
    <col min="13841" max="14080" width="8.85546875" style="23"/>
    <col min="14081" max="14081" width="3" style="23" customWidth="1"/>
    <col min="14082" max="14082" width="4.140625" style="23" customWidth="1"/>
    <col min="14083" max="14083" width="54" style="23" customWidth="1"/>
    <col min="14084" max="14084" width="3.7109375" style="23" customWidth="1"/>
    <col min="14085" max="14085" width="90.28515625" style="23" customWidth="1"/>
    <col min="14086" max="14087" width="8.85546875" style="23"/>
    <col min="14088" max="14088" width="15.42578125" style="23" customWidth="1"/>
    <col min="14089" max="14089" width="5.140625" style="23" customWidth="1"/>
    <col min="14090" max="14091" width="8.85546875" style="23"/>
    <col min="14092" max="14092" width="3" style="23" customWidth="1"/>
    <col min="14093" max="14095" width="8.85546875" style="23"/>
    <col min="14096" max="14096" width="7" style="23" customWidth="1"/>
    <col min="14097" max="14336" width="8.85546875" style="23"/>
    <col min="14337" max="14337" width="3" style="23" customWidth="1"/>
    <col min="14338" max="14338" width="4.140625" style="23" customWidth="1"/>
    <col min="14339" max="14339" width="54" style="23" customWidth="1"/>
    <col min="14340" max="14340" width="3.7109375" style="23" customWidth="1"/>
    <col min="14341" max="14341" width="90.28515625" style="23" customWidth="1"/>
    <col min="14342" max="14343" width="8.85546875" style="23"/>
    <col min="14344" max="14344" width="15.42578125" style="23" customWidth="1"/>
    <col min="14345" max="14345" width="5.140625" style="23" customWidth="1"/>
    <col min="14346" max="14347" width="8.85546875" style="23"/>
    <col min="14348" max="14348" width="3" style="23" customWidth="1"/>
    <col min="14349" max="14351" width="8.85546875" style="23"/>
    <col min="14352" max="14352" width="7" style="23" customWidth="1"/>
    <col min="14353" max="14592" width="8.85546875" style="23"/>
    <col min="14593" max="14593" width="3" style="23" customWidth="1"/>
    <col min="14594" max="14594" width="4.140625" style="23" customWidth="1"/>
    <col min="14595" max="14595" width="54" style="23" customWidth="1"/>
    <col min="14596" max="14596" width="3.7109375" style="23" customWidth="1"/>
    <col min="14597" max="14597" width="90.28515625" style="23" customWidth="1"/>
    <col min="14598" max="14599" width="8.85546875" style="23"/>
    <col min="14600" max="14600" width="15.42578125" style="23" customWidth="1"/>
    <col min="14601" max="14601" width="5.140625" style="23" customWidth="1"/>
    <col min="14602" max="14603" width="8.85546875" style="23"/>
    <col min="14604" max="14604" width="3" style="23" customWidth="1"/>
    <col min="14605" max="14607" width="8.85546875" style="23"/>
    <col min="14608" max="14608" width="7" style="23" customWidth="1"/>
    <col min="14609" max="14848" width="8.85546875" style="23"/>
    <col min="14849" max="14849" width="3" style="23" customWidth="1"/>
    <col min="14850" max="14850" width="4.140625" style="23" customWidth="1"/>
    <col min="14851" max="14851" width="54" style="23" customWidth="1"/>
    <col min="14852" max="14852" width="3.7109375" style="23" customWidth="1"/>
    <col min="14853" max="14853" width="90.28515625" style="23" customWidth="1"/>
    <col min="14854" max="14855" width="8.85546875" style="23"/>
    <col min="14856" max="14856" width="15.42578125" style="23" customWidth="1"/>
    <col min="14857" max="14857" width="5.140625" style="23" customWidth="1"/>
    <col min="14858" max="14859" width="8.85546875" style="23"/>
    <col min="14860" max="14860" width="3" style="23" customWidth="1"/>
    <col min="14861" max="14863" width="8.85546875" style="23"/>
    <col min="14864" max="14864" width="7" style="23" customWidth="1"/>
    <col min="14865" max="15104" width="8.85546875" style="23"/>
    <col min="15105" max="15105" width="3" style="23" customWidth="1"/>
    <col min="15106" max="15106" width="4.140625" style="23" customWidth="1"/>
    <col min="15107" max="15107" width="54" style="23" customWidth="1"/>
    <col min="15108" max="15108" width="3.7109375" style="23" customWidth="1"/>
    <col min="15109" max="15109" width="90.28515625" style="23" customWidth="1"/>
    <col min="15110" max="15111" width="8.85546875" style="23"/>
    <col min="15112" max="15112" width="15.42578125" style="23" customWidth="1"/>
    <col min="15113" max="15113" width="5.140625" style="23" customWidth="1"/>
    <col min="15114" max="15115" width="8.85546875" style="23"/>
    <col min="15116" max="15116" width="3" style="23" customWidth="1"/>
    <col min="15117" max="15119" width="8.85546875" style="23"/>
    <col min="15120" max="15120" width="7" style="23" customWidth="1"/>
    <col min="15121" max="15360" width="8.85546875" style="23"/>
    <col min="15361" max="15361" width="3" style="23" customWidth="1"/>
    <col min="15362" max="15362" width="4.140625" style="23" customWidth="1"/>
    <col min="15363" max="15363" width="54" style="23" customWidth="1"/>
    <col min="15364" max="15364" width="3.7109375" style="23" customWidth="1"/>
    <col min="15365" max="15365" width="90.28515625" style="23" customWidth="1"/>
    <col min="15366" max="15367" width="8.85546875" style="23"/>
    <col min="15368" max="15368" width="15.42578125" style="23" customWidth="1"/>
    <col min="15369" max="15369" width="5.140625" style="23" customWidth="1"/>
    <col min="15370" max="15371" width="8.85546875" style="23"/>
    <col min="15372" max="15372" width="3" style="23" customWidth="1"/>
    <col min="15373" max="15375" width="8.85546875" style="23"/>
    <col min="15376" max="15376" width="7" style="23" customWidth="1"/>
    <col min="15377" max="15616" width="8.85546875" style="23"/>
    <col min="15617" max="15617" width="3" style="23" customWidth="1"/>
    <col min="15618" max="15618" width="4.140625" style="23" customWidth="1"/>
    <col min="15619" max="15619" width="54" style="23" customWidth="1"/>
    <col min="15620" max="15620" width="3.7109375" style="23" customWidth="1"/>
    <col min="15621" max="15621" width="90.28515625" style="23" customWidth="1"/>
    <col min="15622" max="15623" width="8.85546875" style="23"/>
    <col min="15624" max="15624" width="15.42578125" style="23" customWidth="1"/>
    <col min="15625" max="15625" width="5.140625" style="23" customWidth="1"/>
    <col min="15626" max="15627" width="8.85546875" style="23"/>
    <col min="15628" max="15628" width="3" style="23" customWidth="1"/>
    <col min="15629" max="15631" width="8.85546875" style="23"/>
    <col min="15632" max="15632" width="7" style="23" customWidth="1"/>
    <col min="15633" max="15872" width="8.85546875" style="23"/>
    <col min="15873" max="15873" width="3" style="23" customWidth="1"/>
    <col min="15874" max="15874" width="4.140625" style="23" customWidth="1"/>
    <col min="15875" max="15875" width="54" style="23" customWidth="1"/>
    <col min="15876" max="15876" width="3.7109375" style="23" customWidth="1"/>
    <col min="15877" max="15877" width="90.28515625" style="23" customWidth="1"/>
    <col min="15878" max="15879" width="8.85546875" style="23"/>
    <col min="15880" max="15880" width="15.42578125" style="23" customWidth="1"/>
    <col min="15881" max="15881" width="5.140625" style="23" customWidth="1"/>
    <col min="15882" max="15883" width="8.85546875" style="23"/>
    <col min="15884" max="15884" width="3" style="23" customWidth="1"/>
    <col min="15885" max="15887" width="8.85546875" style="23"/>
    <col min="15888" max="15888" width="7" style="23" customWidth="1"/>
    <col min="15889" max="16128" width="8.85546875" style="23"/>
    <col min="16129" max="16129" width="3" style="23" customWidth="1"/>
    <col min="16130" max="16130" width="4.140625" style="23" customWidth="1"/>
    <col min="16131" max="16131" width="54" style="23" customWidth="1"/>
    <col min="16132" max="16132" width="3.7109375" style="23" customWidth="1"/>
    <col min="16133" max="16133" width="90.28515625" style="23" customWidth="1"/>
    <col min="16134" max="16135" width="8.85546875" style="23"/>
    <col min="16136" max="16136" width="15.42578125" style="23" customWidth="1"/>
    <col min="16137" max="16137" width="5.140625" style="23" customWidth="1"/>
    <col min="16138" max="16139" width="8.85546875" style="23"/>
    <col min="16140" max="16140" width="3" style="23" customWidth="1"/>
    <col min="16141" max="16143" width="8.85546875" style="23"/>
    <col min="16144" max="16144" width="7" style="23" customWidth="1"/>
    <col min="16145" max="16384" width="8.85546875" style="2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24"/>
      <c r="C40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O101"/>
  <sheetViews>
    <sheetView tabSelected="1" workbookViewId="0">
      <pane xSplit="7" ySplit="5" topLeftCell="H87" activePane="bottomRight" state="frozenSplit"/>
      <selection pane="topRight" activeCell="H1" sqref="H1"/>
      <selection pane="bottomLeft" activeCell="A6" sqref="A6"/>
      <selection pane="bottomRight" activeCell="N25" sqref="N25"/>
    </sheetView>
  </sheetViews>
  <sheetFormatPr defaultRowHeight="15" x14ac:dyDescent="0.25"/>
  <cols>
    <col min="1" max="6" width="3" style="17" customWidth="1"/>
    <col min="7" max="7" width="25.140625" style="17" customWidth="1"/>
    <col min="8" max="8" width="11.140625" hidden="1" customWidth="1"/>
    <col min="9" max="9" width="8.7109375" hidden="1" customWidth="1"/>
    <col min="10" max="10" width="12" hidden="1" customWidth="1"/>
    <col min="11" max="11" width="8.28515625" hidden="1" customWidth="1"/>
    <col min="12" max="13" width="8.7109375" hidden="1" customWidth="1"/>
    <col min="14" max="14" width="8.7109375" bestFit="1" customWidth="1"/>
  </cols>
  <sheetData>
    <row r="1" spans="1:15" ht="15.75" x14ac:dyDescent="0.25">
      <c r="A1" s="3" t="s">
        <v>0</v>
      </c>
      <c r="B1" s="2"/>
      <c r="C1" s="2"/>
      <c r="D1" s="2"/>
      <c r="E1" s="2"/>
      <c r="F1" s="2"/>
      <c r="G1" s="2"/>
      <c r="H1" s="1"/>
      <c r="I1" s="1"/>
      <c r="J1" s="1"/>
      <c r="K1" s="18"/>
      <c r="L1" s="1"/>
      <c r="M1" s="1"/>
      <c r="N1" s="1"/>
    </row>
    <row r="2" spans="1:15" ht="18" x14ac:dyDescent="0.25">
      <c r="A2" s="4"/>
      <c r="B2" s="2"/>
      <c r="C2" s="2"/>
      <c r="D2" s="2"/>
      <c r="E2" s="2"/>
      <c r="F2" s="2"/>
      <c r="G2" s="2"/>
      <c r="H2" s="1"/>
      <c r="I2" s="1"/>
      <c r="J2" s="1"/>
      <c r="K2" s="19"/>
      <c r="L2" s="1"/>
      <c r="M2" s="1"/>
      <c r="N2" s="1"/>
    </row>
    <row r="3" spans="1:15" x14ac:dyDescent="0.25">
      <c r="A3" s="5"/>
      <c r="B3" s="2"/>
      <c r="C3" s="2"/>
      <c r="D3" s="2"/>
      <c r="E3" s="2"/>
      <c r="F3" s="2"/>
      <c r="G3" s="2"/>
      <c r="H3" s="1"/>
      <c r="I3" s="1"/>
      <c r="J3" s="1"/>
      <c r="K3" s="18"/>
      <c r="L3" s="1"/>
      <c r="M3" s="1"/>
      <c r="N3" s="1"/>
    </row>
    <row r="4" spans="1:15" ht="15.75" thickBot="1" x14ac:dyDescent="0.3">
      <c r="A4" s="2"/>
      <c r="B4" s="2"/>
      <c r="C4" s="2"/>
      <c r="D4" s="2"/>
      <c r="E4" s="2"/>
      <c r="F4" s="2"/>
      <c r="G4" s="2"/>
      <c r="H4" s="6"/>
      <c r="I4" s="6"/>
      <c r="J4" s="6"/>
      <c r="K4" s="6"/>
      <c r="L4" s="6"/>
      <c r="M4" s="6"/>
      <c r="N4" s="6"/>
    </row>
    <row r="5" spans="1:15" s="22" customFormat="1" ht="36" thickTop="1" thickBot="1" x14ac:dyDescent="0.3">
      <c r="A5" s="20"/>
      <c r="B5" s="20"/>
      <c r="C5" s="20"/>
      <c r="D5" s="20"/>
      <c r="E5" s="20"/>
      <c r="F5" s="20"/>
      <c r="G5" s="20"/>
      <c r="H5" s="25" t="s">
        <v>1</v>
      </c>
      <c r="I5" s="21" t="s">
        <v>2</v>
      </c>
      <c r="J5" s="21" t="s">
        <v>3</v>
      </c>
      <c r="K5" s="21" t="s">
        <v>4</v>
      </c>
      <c r="L5" s="25" t="s">
        <v>100</v>
      </c>
      <c r="M5" s="25" t="s">
        <v>100</v>
      </c>
      <c r="N5" s="25" t="s">
        <v>101</v>
      </c>
    </row>
    <row r="6" spans="1:15" ht="15.75" thickTop="1" x14ac:dyDescent="0.25">
      <c r="A6" s="2"/>
      <c r="B6" s="2" t="s">
        <v>5</v>
      </c>
      <c r="C6" s="2"/>
      <c r="D6" s="2"/>
      <c r="E6" s="2"/>
      <c r="F6" s="2"/>
      <c r="G6" s="2"/>
      <c r="H6" s="7"/>
      <c r="I6" s="7"/>
      <c r="J6" s="7"/>
      <c r="K6" s="8"/>
      <c r="L6" s="28">
        <v>4.7600000000000003E-3</v>
      </c>
      <c r="M6" s="28">
        <v>5.8700000000000002E-3</v>
      </c>
      <c r="N6" s="28"/>
    </row>
    <row r="7" spans="1:15" x14ac:dyDescent="0.25">
      <c r="A7" s="2"/>
      <c r="B7" s="2"/>
      <c r="C7" s="2"/>
      <c r="D7" s="2" t="s">
        <v>6</v>
      </c>
      <c r="E7" s="2"/>
      <c r="F7" s="2"/>
      <c r="G7" s="2"/>
      <c r="H7" s="7"/>
      <c r="I7" s="7"/>
      <c r="J7" s="7"/>
      <c r="K7" s="8"/>
      <c r="L7" s="7"/>
      <c r="M7" s="7"/>
      <c r="N7" s="7"/>
    </row>
    <row r="8" spans="1:15" x14ac:dyDescent="0.25">
      <c r="A8" s="2"/>
      <c r="B8" s="2"/>
      <c r="C8" s="2"/>
      <c r="D8" s="2"/>
      <c r="E8" s="2" t="s">
        <v>7</v>
      </c>
      <c r="F8" s="2"/>
      <c r="G8" s="2"/>
      <c r="H8" s="7"/>
      <c r="I8" s="7"/>
      <c r="J8" s="7"/>
      <c r="K8" s="8"/>
      <c r="L8" s="7"/>
      <c r="M8" s="7"/>
      <c r="N8" s="7"/>
    </row>
    <row r="9" spans="1:15" x14ac:dyDescent="0.25">
      <c r="A9" s="2"/>
      <c r="B9" s="2"/>
      <c r="C9" s="2"/>
      <c r="D9" s="2"/>
      <c r="E9" s="2"/>
      <c r="F9" s="2" t="s">
        <v>8</v>
      </c>
      <c r="G9" s="2"/>
      <c r="H9" s="7">
        <v>1001.16</v>
      </c>
      <c r="I9" s="7">
        <v>0</v>
      </c>
      <c r="J9" s="7">
        <f t="shared" ref="J9:J18" si="0">ROUND((H9-I9),5)</f>
        <v>1001.16</v>
      </c>
      <c r="K9" s="8">
        <f t="shared" ref="K9:K18" si="1">ROUND(IF(I9=0, IF(H9=0, 0, 1), H9/I9),5)</f>
        <v>1</v>
      </c>
      <c r="L9" s="7">
        <v>0</v>
      </c>
      <c r="M9" s="7">
        <v>0</v>
      </c>
      <c r="N9" s="7">
        <v>0</v>
      </c>
    </row>
    <row r="10" spans="1:15" x14ac:dyDescent="0.25">
      <c r="A10" s="2"/>
      <c r="B10" s="2"/>
      <c r="C10" s="2"/>
      <c r="D10" s="2"/>
      <c r="E10" s="2"/>
      <c r="F10" s="2" t="s">
        <v>9</v>
      </c>
      <c r="G10" s="2"/>
      <c r="H10" s="7">
        <v>173.53</v>
      </c>
      <c r="I10" s="7">
        <v>0</v>
      </c>
      <c r="J10" s="7">
        <f t="shared" si="0"/>
        <v>173.53</v>
      </c>
      <c r="K10" s="8">
        <f t="shared" si="1"/>
        <v>1</v>
      </c>
      <c r="L10" s="7">
        <v>0</v>
      </c>
      <c r="M10" s="7">
        <v>0</v>
      </c>
      <c r="N10" s="7">
        <v>0</v>
      </c>
    </row>
    <row r="11" spans="1:15" x14ac:dyDescent="0.25">
      <c r="A11" s="2"/>
      <c r="B11" s="2"/>
      <c r="C11" s="2"/>
      <c r="D11" s="2"/>
      <c r="E11" s="2"/>
      <c r="F11" s="2" t="s">
        <v>10</v>
      </c>
      <c r="G11" s="2"/>
      <c r="H11" s="7">
        <v>251.06</v>
      </c>
      <c r="I11" s="7">
        <v>0</v>
      </c>
      <c r="J11" s="7">
        <f t="shared" si="0"/>
        <v>251.06</v>
      </c>
      <c r="K11" s="8">
        <f t="shared" si="1"/>
        <v>1</v>
      </c>
      <c r="L11" s="7">
        <v>0</v>
      </c>
      <c r="M11" s="7">
        <v>0</v>
      </c>
      <c r="N11" s="7">
        <v>0</v>
      </c>
    </row>
    <row r="12" spans="1:15" x14ac:dyDescent="0.25">
      <c r="A12" s="2"/>
      <c r="B12" s="2"/>
      <c r="C12" s="2"/>
      <c r="D12" s="2"/>
      <c r="E12" s="2"/>
      <c r="F12" s="2" t="s">
        <v>11</v>
      </c>
      <c r="G12" s="2"/>
      <c r="H12" s="7">
        <v>387845</v>
      </c>
      <c r="I12" s="7">
        <v>376452</v>
      </c>
      <c r="J12" s="7">
        <f t="shared" si="0"/>
        <v>11393</v>
      </c>
      <c r="K12" s="8">
        <f t="shared" si="1"/>
        <v>1.03026</v>
      </c>
      <c r="L12" s="7">
        <v>331451</v>
      </c>
      <c r="M12" s="7">
        <v>408743</v>
      </c>
      <c r="N12" s="7">
        <v>394033</v>
      </c>
      <c r="O12" s="29">
        <v>5.3E-3</v>
      </c>
    </row>
    <row r="13" spans="1:15" x14ac:dyDescent="0.25">
      <c r="A13" s="2"/>
      <c r="B13" s="2"/>
      <c r="C13" s="2"/>
      <c r="D13" s="2"/>
      <c r="E13" s="2"/>
      <c r="F13" s="2" t="s">
        <v>12</v>
      </c>
      <c r="G13" s="2"/>
      <c r="H13" s="7">
        <v>470.72</v>
      </c>
      <c r="I13" s="7">
        <v>0</v>
      </c>
      <c r="J13" s="7">
        <f t="shared" si="0"/>
        <v>470.72</v>
      </c>
      <c r="K13" s="8">
        <f t="shared" si="1"/>
        <v>1</v>
      </c>
      <c r="L13" s="7">
        <v>0</v>
      </c>
      <c r="M13" s="7">
        <v>0</v>
      </c>
      <c r="N13" s="7">
        <v>0</v>
      </c>
    </row>
    <row r="14" spans="1:15" x14ac:dyDescent="0.25">
      <c r="A14" s="2"/>
      <c r="B14" s="2"/>
      <c r="C14" s="2"/>
      <c r="D14" s="2"/>
      <c r="E14" s="2"/>
      <c r="F14" s="2" t="s">
        <v>13</v>
      </c>
      <c r="G14" s="2"/>
      <c r="H14" s="7">
        <v>1370.06</v>
      </c>
      <c r="I14" s="7">
        <v>0</v>
      </c>
      <c r="J14" s="7">
        <f t="shared" si="0"/>
        <v>1370.06</v>
      </c>
      <c r="K14" s="8">
        <f t="shared" si="1"/>
        <v>1</v>
      </c>
      <c r="L14" s="7">
        <v>0</v>
      </c>
      <c r="M14" s="7">
        <v>0</v>
      </c>
      <c r="N14" s="7">
        <v>0</v>
      </c>
    </row>
    <row r="15" spans="1:15" x14ac:dyDescent="0.25">
      <c r="A15" s="2"/>
      <c r="B15" s="2"/>
      <c r="C15" s="2"/>
      <c r="D15" s="2"/>
      <c r="E15" s="2"/>
      <c r="F15" s="2" t="s">
        <v>14</v>
      </c>
      <c r="G15" s="2"/>
      <c r="H15" s="7">
        <v>5440.75</v>
      </c>
      <c r="I15" s="7">
        <v>0</v>
      </c>
      <c r="J15" s="7">
        <f t="shared" si="0"/>
        <v>5440.75</v>
      </c>
      <c r="K15" s="8">
        <f t="shared" si="1"/>
        <v>1</v>
      </c>
      <c r="L15" s="7">
        <v>0</v>
      </c>
      <c r="M15" s="7">
        <v>0</v>
      </c>
      <c r="N15" s="7">
        <v>0</v>
      </c>
    </row>
    <row r="16" spans="1:15" x14ac:dyDescent="0.25">
      <c r="A16" s="2"/>
      <c r="B16" s="2"/>
      <c r="C16" s="2"/>
      <c r="D16" s="2"/>
      <c r="E16" s="2"/>
      <c r="F16" s="2" t="s">
        <v>15</v>
      </c>
      <c r="G16" s="2"/>
      <c r="H16" s="7">
        <v>1050.55</v>
      </c>
      <c r="I16" s="7">
        <v>0</v>
      </c>
      <c r="J16" s="7">
        <f t="shared" si="0"/>
        <v>1050.55</v>
      </c>
      <c r="K16" s="8">
        <f t="shared" si="1"/>
        <v>1</v>
      </c>
      <c r="L16" s="7">
        <v>0</v>
      </c>
      <c r="M16" s="7">
        <v>0</v>
      </c>
      <c r="N16" s="7">
        <v>0</v>
      </c>
    </row>
    <row r="17" spans="1:14" ht="15.75" thickBot="1" x14ac:dyDescent="0.3">
      <c r="A17" s="2"/>
      <c r="B17" s="2"/>
      <c r="C17" s="2"/>
      <c r="D17" s="2"/>
      <c r="E17" s="2"/>
      <c r="F17" s="2" t="s">
        <v>16</v>
      </c>
      <c r="G17" s="2"/>
      <c r="H17" s="9">
        <v>519.82000000000005</v>
      </c>
      <c r="I17" s="9">
        <v>0</v>
      </c>
      <c r="J17" s="9">
        <f t="shared" si="0"/>
        <v>519.82000000000005</v>
      </c>
      <c r="K17" s="10">
        <f t="shared" si="1"/>
        <v>1</v>
      </c>
      <c r="L17" s="9">
        <v>0</v>
      </c>
      <c r="M17" s="9">
        <v>0</v>
      </c>
      <c r="N17" s="9">
        <v>0</v>
      </c>
    </row>
    <row r="18" spans="1:14" x14ac:dyDescent="0.25">
      <c r="A18" s="2"/>
      <c r="B18" s="2"/>
      <c r="C18" s="2"/>
      <c r="D18" s="2"/>
      <c r="E18" s="2" t="s">
        <v>17</v>
      </c>
      <c r="F18" s="2"/>
      <c r="G18" s="2"/>
      <c r="H18" s="7">
        <f>ROUND(SUM(H8:H17),5)</f>
        <v>398122.65</v>
      </c>
      <c r="I18" s="7">
        <f>ROUND(SUM(I8:I17),5)</f>
        <v>376452</v>
      </c>
      <c r="J18" s="7">
        <f t="shared" si="0"/>
        <v>21670.65</v>
      </c>
      <c r="K18" s="8">
        <f t="shared" si="1"/>
        <v>1.0575699999999999</v>
      </c>
      <c r="L18" s="7">
        <f>ROUND(SUM(L8:L17),5)</f>
        <v>331451</v>
      </c>
      <c r="M18" s="7">
        <f>ROUND(SUM(M8:M17),5)</f>
        <v>408743</v>
      </c>
      <c r="N18" s="7">
        <f>ROUND(SUM(N8:N17),5)</f>
        <v>394033</v>
      </c>
    </row>
    <row r="19" spans="1:14" x14ac:dyDescent="0.25">
      <c r="A19" s="2"/>
      <c r="B19" s="2"/>
      <c r="C19" s="2"/>
      <c r="D19" s="2"/>
      <c r="E19" s="2" t="s">
        <v>18</v>
      </c>
      <c r="F19" s="2"/>
      <c r="G19" s="2"/>
      <c r="H19" s="7"/>
      <c r="I19" s="7"/>
      <c r="J19" s="7"/>
      <c r="K19" s="8"/>
      <c r="L19" s="7"/>
      <c r="M19" s="7"/>
      <c r="N19" s="7"/>
    </row>
    <row r="20" spans="1:14" ht="15.75" thickBot="1" x14ac:dyDescent="0.3">
      <c r="A20" s="2"/>
      <c r="B20" s="2"/>
      <c r="C20" s="2"/>
      <c r="D20" s="2"/>
      <c r="E20" s="2"/>
      <c r="F20" s="2" t="s">
        <v>19</v>
      </c>
      <c r="G20" s="2"/>
      <c r="H20" s="9">
        <v>4000</v>
      </c>
      <c r="I20" s="9">
        <v>0</v>
      </c>
      <c r="J20" s="9">
        <f t="shared" ref="J20:J26" si="2">ROUND((H20-I20),5)</f>
        <v>4000</v>
      </c>
      <c r="K20" s="10">
        <f t="shared" ref="K20:K26" si="3">ROUND(IF(I20=0, IF(H20=0, 0, 1), H20/I20),5)</f>
        <v>1</v>
      </c>
      <c r="L20" s="9">
        <v>0</v>
      </c>
      <c r="M20" s="9">
        <v>0</v>
      </c>
      <c r="N20" s="9">
        <v>0</v>
      </c>
    </row>
    <row r="21" spans="1:14" x14ac:dyDescent="0.25">
      <c r="A21" s="2"/>
      <c r="B21" s="2"/>
      <c r="C21" s="2"/>
      <c r="D21" s="2"/>
      <c r="E21" s="2" t="s">
        <v>20</v>
      </c>
      <c r="F21" s="2"/>
      <c r="G21" s="2"/>
      <c r="H21" s="7">
        <f>ROUND(SUM(H19:H20),5)</f>
        <v>4000</v>
      </c>
      <c r="I21" s="7">
        <f>ROUND(SUM(I19:I20),5)</f>
        <v>0</v>
      </c>
      <c r="J21" s="7">
        <f t="shared" si="2"/>
        <v>4000</v>
      </c>
      <c r="K21" s="8">
        <f t="shared" si="3"/>
        <v>1</v>
      </c>
      <c r="L21" s="7">
        <f>ROUND(SUM(L19:L20),5)</f>
        <v>0</v>
      </c>
      <c r="M21" s="7">
        <f>ROUND(SUM(M19:M20),5)</f>
        <v>0</v>
      </c>
      <c r="N21" s="7">
        <f>ROUND(SUM(N19:N20),5)</f>
        <v>0</v>
      </c>
    </row>
    <row r="22" spans="1:14" x14ac:dyDescent="0.25">
      <c r="A22" s="2"/>
      <c r="B22" s="2"/>
      <c r="C22" s="2"/>
      <c r="D22" s="2"/>
      <c r="E22" s="2" t="s">
        <v>21</v>
      </c>
      <c r="F22" s="2"/>
      <c r="G22" s="2"/>
      <c r="H22" s="7">
        <v>50856.34</v>
      </c>
      <c r="I22" s="7">
        <v>66000</v>
      </c>
      <c r="J22" s="7">
        <f t="shared" si="2"/>
        <v>-15143.66</v>
      </c>
      <c r="K22" s="8">
        <f t="shared" si="3"/>
        <v>0.77054999999999996</v>
      </c>
      <c r="L22" s="26">
        <v>67000</v>
      </c>
      <c r="M22" s="26">
        <v>67000</v>
      </c>
      <c r="N22" s="7">
        <v>67000</v>
      </c>
    </row>
    <row r="23" spans="1:14" x14ac:dyDescent="0.25">
      <c r="A23" s="2"/>
      <c r="B23" s="2"/>
      <c r="C23" s="2"/>
      <c r="D23" s="2"/>
      <c r="E23" s="2" t="s">
        <v>22</v>
      </c>
      <c r="F23" s="2"/>
      <c r="G23" s="2"/>
      <c r="H23" s="7">
        <v>0</v>
      </c>
      <c r="I23" s="7">
        <v>20000</v>
      </c>
      <c r="J23" s="7">
        <f t="shared" si="2"/>
        <v>-20000</v>
      </c>
      <c r="K23" s="8">
        <f t="shared" si="3"/>
        <v>0</v>
      </c>
      <c r="L23" s="7">
        <v>20000</v>
      </c>
      <c r="M23" s="7">
        <v>20000</v>
      </c>
      <c r="N23" s="7">
        <v>20000</v>
      </c>
    </row>
    <row r="24" spans="1:14" ht="15.75" thickBot="1" x14ac:dyDescent="0.3">
      <c r="A24" s="2"/>
      <c r="B24" s="2"/>
      <c r="C24" s="2"/>
      <c r="D24" s="2"/>
      <c r="E24" s="2" t="s">
        <v>23</v>
      </c>
      <c r="F24" s="2"/>
      <c r="G24" s="2"/>
      <c r="H24" s="7">
        <v>80414.460000000006</v>
      </c>
      <c r="I24" s="7">
        <v>63000</v>
      </c>
      <c r="J24" s="7">
        <f t="shared" si="2"/>
        <v>17414.46</v>
      </c>
      <c r="K24" s="8">
        <f t="shared" si="3"/>
        <v>1.2764200000000001</v>
      </c>
      <c r="L24" s="26">
        <v>70000</v>
      </c>
      <c r="M24" s="26">
        <v>70000</v>
      </c>
      <c r="N24" s="7">
        <v>68000</v>
      </c>
    </row>
    <row r="25" spans="1:14" ht="15.75" thickBot="1" x14ac:dyDescent="0.3">
      <c r="A25" s="2"/>
      <c r="B25" s="2"/>
      <c r="C25" s="2"/>
      <c r="D25" s="2" t="s">
        <v>24</v>
      </c>
      <c r="E25" s="2"/>
      <c r="F25" s="2"/>
      <c r="G25" s="2"/>
      <c r="H25" s="11">
        <f>ROUND(H7+H18+SUM(H21:H24),5)</f>
        <v>533393.44999999995</v>
      </c>
      <c r="I25" s="11">
        <f>ROUND(I7+I18+SUM(I21:I24),5)</f>
        <v>525452</v>
      </c>
      <c r="J25" s="11">
        <f t="shared" si="2"/>
        <v>7941.45</v>
      </c>
      <c r="K25" s="12">
        <f t="shared" si="3"/>
        <v>1.01511</v>
      </c>
      <c r="L25" s="11">
        <f>ROUND(L7+L18+SUM(L21:L24),5)</f>
        <v>488451</v>
      </c>
      <c r="M25" s="11">
        <f>ROUND(M7+M18+SUM(M21:M24),5)</f>
        <v>565743</v>
      </c>
      <c r="N25" s="11">
        <f>ROUND(N7+N18+SUM(N21:N24),5)</f>
        <v>549033</v>
      </c>
    </row>
    <row r="26" spans="1:14" x14ac:dyDescent="0.25">
      <c r="A26" s="2"/>
      <c r="B26" s="2"/>
      <c r="C26" s="2" t="s">
        <v>25</v>
      </c>
      <c r="D26" s="2"/>
      <c r="E26" s="2"/>
      <c r="F26" s="2"/>
      <c r="G26" s="2"/>
      <c r="H26" s="7">
        <f>H25</f>
        <v>533393.44999999995</v>
      </c>
      <c r="I26" s="7">
        <f>I25</f>
        <v>525452</v>
      </c>
      <c r="J26" s="7">
        <f t="shared" si="2"/>
        <v>7941.45</v>
      </c>
      <c r="K26" s="8">
        <f t="shared" si="3"/>
        <v>1.01511</v>
      </c>
      <c r="L26" s="7">
        <f>L25</f>
        <v>488451</v>
      </c>
      <c r="M26" s="7">
        <f>M25</f>
        <v>565743</v>
      </c>
      <c r="N26" s="7">
        <f>N25</f>
        <v>549033</v>
      </c>
    </row>
    <row r="27" spans="1:14" x14ac:dyDescent="0.25">
      <c r="A27" s="2"/>
      <c r="B27" s="2"/>
      <c r="C27" s="2"/>
      <c r="D27" s="2" t="s">
        <v>26</v>
      </c>
      <c r="E27" s="2"/>
      <c r="F27" s="2"/>
      <c r="G27" s="2"/>
      <c r="H27" s="7"/>
      <c r="I27" s="7"/>
      <c r="J27" s="7"/>
      <c r="K27" s="8"/>
      <c r="L27" s="7"/>
      <c r="M27" s="7"/>
      <c r="N27" s="7"/>
    </row>
    <row r="28" spans="1:14" x14ac:dyDescent="0.25">
      <c r="A28" s="2"/>
      <c r="B28" s="2"/>
      <c r="C28" s="2"/>
      <c r="D28" s="2"/>
      <c r="E28" s="2" t="s">
        <v>27</v>
      </c>
      <c r="F28" s="2"/>
      <c r="G28" s="2"/>
      <c r="H28" s="7"/>
      <c r="I28" s="7"/>
      <c r="J28" s="7"/>
      <c r="K28" s="8"/>
      <c r="L28" s="7"/>
      <c r="M28" s="7"/>
      <c r="N28" s="7"/>
    </row>
    <row r="29" spans="1:14" x14ac:dyDescent="0.25">
      <c r="A29" s="2"/>
      <c r="B29" s="2"/>
      <c r="C29" s="2"/>
      <c r="D29" s="2"/>
      <c r="E29" s="2"/>
      <c r="F29" s="2" t="s">
        <v>28</v>
      </c>
      <c r="G29" s="2"/>
      <c r="H29" s="7">
        <v>0</v>
      </c>
      <c r="I29" s="7">
        <v>4000</v>
      </c>
      <c r="J29" s="7">
        <f>ROUND((H29-I29),5)</f>
        <v>-4000</v>
      </c>
      <c r="K29" s="8">
        <f>ROUND(IF(I29=0, IF(H29=0, 0, 1), H29/I29),5)</f>
        <v>0</v>
      </c>
      <c r="L29" s="7">
        <v>4000</v>
      </c>
      <c r="M29" s="7">
        <v>4000</v>
      </c>
      <c r="N29" s="7">
        <v>4000</v>
      </c>
    </row>
    <row r="30" spans="1:14" x14ac:dyDescent="0.25">
      <c r="A30" s="2"/>
      <c r="B30" s="2"/>
      <c r="C30" s="2"/>
      <c r="D30" s="2"/>
      <c r="E30" s="2"/>
      <c r="F30" s="2" t="s">
        <v>29</v>
      </c>
      <c r="G30" s="2"/>
      <c r="H30" s="7">
        <v>1236.93</v>
      </c>
      <c r="I30" s="7">
        <v>3500</v>
      </c>
      <c r="J30" s="7">
        <f>ROUND((H30-I30),5)</f>
        <v>-2263.0700000000002</v>
      </c>
      <c r="K30" s="8">
        <f>ROUND(IF(I30=0, IF(H30=0, 0, 1), H30/I30),5)</f>
        <v>0.35341</v>
      </c>
      <c r="L30" s="7">
        <v>3500</v>
      </c>
      <c r="M30" s="7">
        <v>3500</v>
      </c>
      <c r="N30" s="7">
        <v>3500</v>
      </c>
    </row>
    <row r="31" spans="1:14" x14ac:dyDescent="0.25">
      <c r="A31" s="2"/>
      <c r="B31" s="2"/>
      <c r="C31" s="2"/>
      <c r="D31" s="2"/>
      <c r="E31" s="2"/>
      <c r="F31" s="2" t="s">
        <v>30</v>
      </c>
      <c r="G31" s="2"/>
      <c r="H31" s="7">
        <v>2034</v>
      </c>
      <c r="I31" s="7">
        <v>4000</v>
      </c>
      <c r="J31" s="7">
        <f>ROUND((H31-I31),5)</f>
        <v>-1966</v>
      </c>
      <c r="K31" s="8">
        <f>ROUND(IF(I31=0, IF(H31=0, 0, 1), H31/I31),5)</f>
        <v>0.50849999999999995</v>
      </c>
      <c r="L31" s="7">
        <v>4000</v>
      </c>
      <c r="M31" s="7">
        <v>4000</v>
      </c>
      <c r="N31" s="7">
        <v>4000</v>
      </c>
    </row>
    <row r="32" spans="1:14" x14ac:dyDescent="0.25">
      <c r="A32" s="2"/>
      <c r="B32" s="2"/>
      <c r="C32" s="2"/>
      <c r="D32" s="2"/>
      <c r="E32" s="2"/>
      <c r="F32" s="2" t="s">
        <v>31</v>
      </c>
      <c r="G32" s="2"/>
      <c r="H32" s="7">
        <v>590</v>
      </c>
      <c r="I32" s="7">
        <v>2500</v>
      </c>
      <c r="J32" s="7">
        <f>ROUND((H32-I32),5)</f>
        <v>-1910</v>
      </c>
      <c r="K32" s="8">
        <f>ROUND(IF(I32=0, IF(H32=0, 0, 1), H32/I32),5)</f>
        <v>0.23599999999999999</v>
      </c>
      <c r="L32" s="7">
        <v>2500</v>
      </c>
      <c r="M32" s="7">
        <v>2500</v>
      </c>
      <c r="N32" s="7">
        <v>2500</v>
      </c>
    </row>
    <row r="33" spans="1:14" x14ac:dyDescent="0.25">
      <c r="A33" s="2"/>
      <c r="B33" s="2"/>
      <c r="C33" s="2"/>
      <c r="D33" s="2"/>
      <c r="E33" s="2"/>
      <c r="F33" s="2" t="s">
        <v>32</v>
      </c>
      <c r="G33" s="2"/>
      <c r="H33" s="7">
        <v>2107.17</v>
      </c>
      <c r="I33" s="7">
        <v>6000</v>
      </c>
      <c r="J33" s="7">
        <f>ROUND((H33-I33),5)</f>
        <v>-3892.83</v>
      </c>
      <c r="K33" s="8">
        <f>ROUND(IF(I33=0, IF(H33=0, 0, 1), H33/I33),5)</f>
        <v>0.35120000000000001</v>
      </c>
      <c r="L33" s="7">
        <v>6000</v>
      </c>
      <c r="M33" s="7">
        <v>6000</v>
      </c>
      <c r="N33" s="7">
        <v>30000</v>
      </c>
    </row>
    <row r="34" spans="1:14" x14ac:dyDescent="0.25">
      <c r="A34" s="2"/>
      <c r="B34" s="2"/>
      <c r="C34" s="2"/>
      <c r="D34" s="2"/>
      <c r="E34" s="2"/>
      <c r="F34" s="2" t="s">
        <v>33</v>
      </c>
      <c r="G34" s="2"/>
      <c r="H34" s="7"/>
      <c r="I34" s="7"/>
      <c r="J34" s="7"/>
      <c r="K34" s="8"/>
      <c r="L34" s="7"/>
      <c r="M34" s="7"/>
      <c r="N34" s="7"/>
    </row>
    <row r="35" spans="1:14" x14ac:dyDescent="0.25">
      <c r="A35" s="2"/>
      <c r="B35" s="2"/>
      <c r="C35" s="2"/>
      <c r="D35" s="2"/>
      <c r="E35" s="2"/>
      <c r="F35" s="2"/>
      <c r="G35" s="2" t="s">
        <v>34</v>
      </c>
      <c r="H35" s="7">
        <v>608.87</v>
      </c>
      <c r="I35" s="7">
        <v>3000</v>
      </c>
      <c r="J35" s="7">
        <f>ROUND((H35-I35),5)</f>
        <v>-2391.13</v>
      </c>
      <c r="K35" s="8">
        <f>ROUND(IF(I35=0, IF(H35=0, 0, 1), H35/I35),5)</f>
        <v>0.20296</v>
      </c>
      <c r="L35" s="7">
        <v>3000</v>
      </c>
      <c r="M35" s="7">
        <v>3000</v>
      </c>
      <c r="N35" s="7">
        <v>3000</v>
      </c>
    </row>
    <row r="36" spans="1:14" x14ac:dyDescent="0.25">
      <c r="A36" s="2"/>
      <c r="B36" s="2"/>
      <c r="C36" s="2"/>
      <c r="D36" s="2"/>
      <c r="E36" s="2"/>
      <c r="F36" s="2"/>
      <c r="G36" s="2" t="s">
        <v>35</v>
      </c>
      <c r="H36" s="7">
        <v>783.6</v>
      </c>
      <c r="I36" s="7">
        <v>1500</v>
      </c>
      <c r="J36" s="7">
        <f>ROUND((H36-I36),5)</f>
        <v>-716.4</v>
      </c>
      <c r="K36" s="8">
        <f>ROUND(IF(I36=0, IF(H36=0, 0, 1), H36/I36),5)</f>
        <v>0.52239999999999998</v>
      </c>
      <c r="L36" s="7">
        <v>1500</v>
      </c>
      <c r="M36" s="7">
        <v>1500</v>
      </c>
      <c r="N36" s="7">
        <v>1500</v>
      </c>
    </row>
    <row r="37" spans="1:14" ht="15.75" thickBot="1" x14ac:dyDescent="0.3">
      <c r="A37" s="2"/>
      <c r="B37" s="2"/>
      <c r="C37" s="2"/>
      <c r="D37" s="2"/>
      <c r="E37" s="2"/>
      <c r="F37" s="2"/>
      <c r="G37" s="2" t="s">
        <v>36</v>
      </c>
      <c r="H37" s="9">
        <v>0</v>
      </c>
      <c r="I37" s="9">
        <v>3000</v>
      </c>
      <c r="J37" s="9">
        <f>ROUND((H37-I37),5)</f>
        <v>-3000</v>
      </c>
      <c r="K37" s="10">
        <f>ROUND(IF(I37=0, IF(H37=0, 0, 1), H37/I37),5)</f>
        <v>0</v>
      </c>
      <c r="L37" s="9">
        <v>3000</v>
      </c>
      <c r="M37" s="9">
        <v>3000</v>
      </c>
      <c r="N37" s="9">
        <v>3000</v>
      </c>
    </row>
    <row r="38" spans="1:14" x14ac:dyDescent="0.25">
      <c r="A38" s="2"/>
      <c r="B38" s="2"/>
      <c r="C38" s="2"/>
      <c r="D38" s="2"/>
      <c r="E38" s="2"/>
      <c r="F38" s="2" t="s">
        <v>37</v>
      </c>
      <c r="G38" s="2"/>
      <c r="H38" s="7">
        <f>ROUND(SUM(H34:H37),5)</f>
        <v>1392.47</v>
      </c>
      <c r="I38" s="7">
        <f>ROUND(SUM(I34:I37),5)</f>
        <v>7500</v>
      </c>
      <c r="J38" s="7">
        <f>ROUND((H38-I38),5)</f>
        <v>-6107.53</v>
      </c>
      <c r="K38" s="8">
        <f>ROUND(IF(I38=0, IF(H38=0, 0, 1), H38/I38),5)</f>
        <v>0.18565999999999999</v>
      </c>
      <c r="L38" s="7">
        <f>ROUND(SUM(L34:L37),5)</f>
        <v>7500</v>
      </c>
      <c r="M38" s="7">
        <f>ROUND(SUM(M34:M37),5)</f>
        <v>7500</v>
      </c>
      <c r="N38" s="7">
        <f>ROUND(SUM(N34:N37),5)</f>
        <v>7500</v>
      </c>
    </row>
    <row r="39" spans="1:14" x14ac:dyDescent="0.25">
      <c r="A39" s="2"/>
      <c r="B39" s="2"/>
      <c r="C39" s="2"/>
      <c r="D39" s="2"/>
      <c r="E39" s="2"/>
      <c r="F39" s="2" t="s">
        <v>38</v>
      </c>
      <c r="G39" s="2"/>
      <c r="H39" s="7"/>
      <c r="I39" s="7"/>
      <c r="J39" s="7"/>
      <c r="K39" s="8"/>
      <c r="L39" s="7"/>
      <c r="M39" s="7"/>
      <c r="N39" s="7"/>
    </row>
    <row r="40" spans="1:14" x14ac:dyDescent="0.25">
      <c r="A40" s="2"/>
      <c r="B40" s="2"/>
      <c r="C40" s="2"/>
      <c r="D40" s="2"/>
      <c r="E40" s="2"/>
      <c r="F40" s="2"/>
      <c r="G40" s="2" t="s">
        <v>39</v>
      </c>
      <c r="H40" s="7">
        <v>2061</v>
      </c>
      <c r="I40" s="7">
        <v>1500</v>
      </c>
      <c r="J40" s="7">
        <f t="shared" ref="J40:J49" si="4">ROUND((H40-I40),5)</f>
        <v>561</v>
      </c>
      <c r="K40" s="8">
        <f t="shared" ref="K40:K49" si="5">ROUND(IF(I40=0, IF(H40=0, 0, 1), H40/I40),5)</f>
        <v>1.3740000000000001</v>
      </c>
      <c r="L40" s="26">
        <v>2500</v>
      </c>
      <c r="M40" s="26">
        <v>2500</v>
      </c>
      <c r="N40" s="7">
        <v>2500</v>
      </c>
    </row>
    <row r="41" spans="1:14" x14ac:dyDescent="0.25">
      <c r="A41" s="2"/>
      <c r="B41" s="2"/>
      <c r="C41" s="2"/>
      <c r="D41" s="2"/>
      <c r="E41" s="2"/>
      <c r="F41" s="2"/>
      <c r="G41" s="2" t="s">
        <v>40</v>
      </c>
      <c r="H41" s="7">
        <v>2076</v>
      </c>
      <c r="I41" s="7">
        <v>3000</v>
      </c>
      <c r="J41" s="7">
        <f t="shared" si="4"/>
        <v>-924</v>
      </c>
      <c r="K41" s="8">
        <f t="shared" si="5"/>
        <v>0.69199999999999995</v>
      </c>
      <c r="L41" s="7">
        <v>3000</v>
      </c>
      <c r="M41" s="7">
        <v>3000</v>
      </c>
      <c r="N41" s="7">
        <v>3000</v>
      </c>
    </row>
    <row r="42" spans="1:14" x14ac:dyDescent="0.25">
      <c r="A42" s="2"/>
      <c r="B42" s="2"/>
      <c r="C42" s="2"/>
      <c r="D42" s="2"/>
      <c r="E42" s="2"/>
      <c r="F42" s="2"/>
      <c r="G42" s="2" t="s">
        <v>41</v>
      </c>
      <c r="H42" s="7">
        <v>922</v>
      </c>
      <c r="I42" s="7">
        <v>1500</v>
      </c>
      <c r="J42" s="7">
        <f t="shared" si="4"/>
        <v>-578</v>
      </c>
      <c r="K42" s="8">
        <f t="shared" si="5"/>
        <v>0.61467000000000005</v>
      </c>
      <c r="L42" s="7">
        <v>1500</v>
      </c>
      <c r="M42" s="7">
        <v>1500</v>
      </c>
      <c r="N42" s="7">
        <v>1500</v>
      </c>
    </row>
    <row r="43" spans="1:14" x14ac:dyDescent="0.25">
      <c r="A43" s="2"/>
      <c r="B43" s="2"/>
      <c r="C43" s="2"/>
      <c r="D43" s="2"/>
      <c r="E43" s="2"/>
      <c r="F43" s="2"/>
      <c r="G43" s="2" t="s">
        <v>42</v>
      </c>
      <c r="H43" s="7">
        <v>200</v>
      </c>
      <c r="I43" s="7">
        <v>500</v>
      </c>
      <c r="J43" s="7">
        <f t="shared" si="4"/>
        <v>-300</v>
      </c>
      <c r="K43" s="8">
        <f t="shared" si="5"/>
        <v>0.4</v>
      </c>
      <c r="L43" s="7">
        <v>500</v>
      </c>
      <c r="M43" s="7">
        <v>500</v>
      </c>
      <c r="N43" s="7">
        <v>500</v>
      </c>
    </row>
    <row r="44" spans="1:14" x14ac:dyDescent="0.25">
      <c r="A44" s="2"/>
      <c r="B44" s="2"/>
      <c r="C44" s="2"/>
      <c r="D44" s="2"/>
      <c r="E44" s="2"/>
      <c r="F44" s="2"/>
      <c r="G44" s="2" t="s">
        <v>43</v>
      </c>
      <c r="H44" s="7">
        <v>200</v>
      </c>
      <c r="I44" s="7">
        <v>750</v>
      </c>
      <c r="J44" s="7">
        <f t="shared" si="4"/>
        <v>-550</v>
      </c>
      <c r="K44" s="8">
        <f t="shared" si="5"/>
        <v>0.26667000000000002</v>
      </c>
      <c r="L44" s="7">
        <v>750</v>
      </c>
      <c r="M44" s="7">
        <v>750</v>
      </c>
      <c r="N44" s="7">
        <v>750</v>
      </c>
    </row>
    <row r="45" spans="1:14" ht="15.75" thickBot="1" x14ac:dyDescent="0.3">
      <c r="A45" s="2"/>
      <c r="B45" s="2"/>
      <c r="C45" s="2"/>
      <c r="D45" s="2"/>
      <c r="E45" s="2"/>
      <c r="F45" s="2"/>
      <c r="G45" s="2" t="s">
        <v>44</v>
      </c>
      <c r="H45" s="9">
        <v>433</v>
      </c>
      <c r="I45" s="9">
        <v>750</v>
      </c>
      <c r="J45" s="9">
        <f t="shared" si="4"/>
        <v>-317</v>
      </c>
      <c r="K45" s="10">
        <f t="shared" si="5"/>
        <v>0.57733000000000001</v>
      </c>
      <c r="L45" s="9">
        <v>750</v>
      </c>
      <c r="M45" s="9">
        <v>750</v>
      </c>
      <c r="N45" s="9">
        <v>750</v>
      </c>
    </row>
    <row r="46" spans="1:14" x14ac:dyDescent="0.25">
      <c r="A46" s="2"/>
      <c r="B46" s="2"/>
      <c r="C46" s="2"/>
      <c r="D46" s="2"/>
      <c r="E46" s="2"/>
      <c r="F46" s="2" t="s">
        <v>45</v>
      </c>
      <c r="G46" s="2"/>
      <c r="H46" s="7">
        <f>ROUND(SUM(H39:H45),5)</f>
        <v>5892</v>
      </c>
      <c r="I46" s="7">
        <f>ROUND(SUM(I39:I45),5)</f>
        <v>8000</v>
      </c>
      <c r="J46" s="7">
        <f t="shared" si="4"/>
        <v>-2108</v>
      </c>
      <c r="K46" s="8">
        <f t="shared" si="5"/>
        <v>0.73650000000000004</v>
      </c>
      <c r="L46" s="7">
        <f>ROUND(SUM(L39:L45),5)</f>
        <v>9000</v>
      </c>
      <c r="M46" s="7">
        <f>ROUND(SUM(M39:M45),5)</f>
        <v>9000</v>
      </c>
      <c r="N46" s="7">
        <f>ROUND(SUM(N39:N45),5)</f>
        <v>9000</v>
      </c>
    </row>
    <row r="47" spans="1:14" x14ac:dyDescent="0.25">
      <c r="A47" s="2"/>
      <c r="B47" s="2"/>
      <c r="C47" s="2"/>
      <c r="D47" s="2"/>
      <c r="E47" s="2"/>
      <c r="F47" s="2" t="s">
        <v>46</v>
      </c>
      <c r="G47" s="2"/>
      <c r="H47" s="7">
        <v>3006.06</v>
      </c>
      <c r="I47" s="7">
        <v>6000</v>
      </c>
      <c r="J47" s="7">
        <f t="shared" si="4"/>
        <v>-2993.94</v>
      </c>
      <c r="K47" s="8">
        <f t="shared" si="5"/>
        <v>0.50100999999999996</v>
      </c>
      <c r="L47" s="7">
        <v>6000</v>
      </c>
      <c r="M47" s="7">
        <v>6000</v>
      </c>
      <c r="N47" s="7">
        <v>7000</v>
      </c>
    </row>
    <row r="48" spans="1:14" x14ac:dyDescent="0.25">
      <c r="A48" s="2"/>
      <c r="B48" s="2"/>
      <c r="C48" s="2"/>
      <c r="D48" s="2"/>
      <c r="E48" s="2"/>
      <c r="F48" s="2" t="s">
        <v>47</v>
      </c>
      <c r="G48" s="2"/>
      <c r="H48" s="7">
        <v>930.07</v>
      </c>
      <c r="I48" s="7">
        <v>5000</v>
      </c>
      <c r="J48" s="7">
        <f t="shared" si="4"/>
        <v>-4069.93</v>
      </c>
      <c r="K48" s="8">
        <f t="shared" si="5"/>
        <v>0.18601000000000001</v>
      </c>
      <c r="L48" s="7">
        <v>5000</v>
      </c>
      <c r="M48" s="7">
        <v>5000</v>
      </c>
      <c r="N48" s="7">
        <v>5000</v>
      </c>
    </row>
    <row r="49" spans="1:14" x14ac:dyDescent="0.25">
      <c r="A49" s="2"/>
      <c r="B49" s="2"/>
      <c r="C49" s="2"/>
      <c r="D49" s="2"/>
      <c r="E49" s="2"/>
      <c r="F49" s="2" t="s">
        <v>48</v>
      </c>
      <c r="G49" s="2"/>
      <c r="H49" s="7">
        <v>0</v>
      </c>
      <c r="I49" s="7">
        <v>750</v>
      </c>
      <c r="J49" s="7">
        <f t="shared" si="4"/>
        <v>-750</v>
      </c>
      <c r="K49" s="8">
        <f t="shared" si="5"/>
        <v>0</v>
      </c>
      <c r="L49" s="7">
        <v>750</v>
      </c>
      <c r="M49" s="7">
        <v>750</v>
      </c>
      <c r="N49" s="7">
        <v>750</v>
      </c>
    </row>
    <row r="50" spans="1:14" x14ac:dyDescent="0.25">
      <c r="A50" s="2"/>
      <c r="B50" s="2"/>
      <c r="C50" s="2"/>
      <c r="D50" s="2"/>
      <c r="E50" s="2"/>
      <c r="F50" s="2" t="s">
        <v>49</v>
      </c>
      <c r="G50" s="2"/>
      <c r="H50" s="7"/>
      <c r="I50" s="7"/>
      <c r="J50" s="7"/>
      <c r="K50" s="8"/>
      <c r="L50" s="7"/>
      <c r="M50" s="7"/>
      <c r="N50" s="7"/>
    </row>
    <row r="51" spans="1:14" x14ac:dyDescent="0.25">
      <c r="A51" s="2"/>
      <c r="B51" s="2"/>
      <c r="C51" s="2"/>
      <c r="D51" s="2"/>
      <c r="E51" s="2"/>
      <c r="F51" s="2"/>
      <c r="G51" s="2" t="s">
        <v>50</v>
      </c>
      <c r="H51" s="7">
        <v>1350</v>
      </c>
      <c r="I51" s="7">
        <v>2000</v>
      </c>
      <c r="J51" s="7">
        <f t="shared" ref="J51:J56" si="6">ROUND((H51-I51),5)</f>
        <v>-650</v>
      </c>
      <c r="K51" s="8">
        <f t="shared" ref="K51:K56" si="7">ROUND(IF(I51=0, IF(H51=0, 0, 1), H51/I51),5)</f>
        <v>0.67500000000000004</v>
      </c>
      <c r="L51" s="7">
        <v>2000</v>
      </c>
      <c r="M51" s="7">
        <v>2000</v>
      </c>
      <c r="N51" s="7">
        <v>2000</v>
      </c>
    </row>
    <row r="52" spans="1:14" x14ac:dyDescent="0.25">
      <c r="A52" s="2"/>
      <c r="B52" s="2"/>
      <c r="C52" s="2"/>
      <c r="D52" s="2"/>
      <c r="E52" s="2"/>
      <c r="F52" s="2"/>
      <c r="G52" s="2" t="s">
        <v>51</v>
      </c>
      <c r="H52" s="7">
        <v>2525.5700000000002</v>
      </c>
      <c r="I52" s="7">
        <v>3000</v>
      </c>
      <c r="J52" s="7">
        <f t="shared" si="6"/>
        <v>-474.43</v>
      </c>
      <c r="K52" s="8">
        <f t="shared" si="7"/>
        <v>0.84186000000000005</v>
      </c>
      <c r="L52" s="26">
        <v>4000</v>
      </c>
      <c r="M52" s="26">
        <v>4000</v>
      </c>
      <c r="N52" s="7">
        <v>4000</v>
      </c>
    </row>
    <row r="53" spans="1:14" ht="15.75" thickBot="1" x14ac:dyDescent="0.3">
      <c r="A53" s="2"/>
      <c r="B53" s="2"/>
      <c r="C53" s="2"/>
      <c r="D53" s="2"/>
      <c r="E53" s="2"/>
      <c r="F53" s="2"/>
      <c r="G53" s="2" t="s">
        <v>52</v>
      </c>
      <c r="H53" s="7">
        <v>7250</v>
      </c>
      <c r="I53" s="7">
        <v>10000</v>
      </c>
      <c r="J53" s="7">
        <f t="shared" si="6"/>
        <v>-2750</v>
      </c>
      <c r="K53" s="8">
        <f t="shared" si="7"/>
        <v>0.72499999999999998</v>
      </c>
      <c r="L53" s="7">
        <v>10000</v>
      </c>
      <c r="M53" s="7">
        <v>10000</v>
      </c>
      <c r="N53" s="7">
        <v>10000</v>
      </c>
    </row>
    <row r="54" spans="1:14" ht="15.75" thickBot="1" x14ac:dyDescent="0.3">
      <c r="A54" s="2"/>
      <c r="B54" s="2"/>
      <c r="C54" s="2"/>
      <c r="D54" s="2"/>
      <c r="E54" s="2"/>
      <c r="F54" s="2" t="s">
        <v>53</v>
      </c>
      <c r="G54" s="2"/>
      <c r="H54" s="11">
        <f>ROUND(SUM(H50:H53),5)</f>
        <v>11125.57</v>
      </c>
      <c r="I54" s="11">
        <f>ROUND(SUM(I50:I53),5)</f>
        <v>15000</v>
      </c>
      <c r="J54" s="11">
        <f t="shared" si="6"/>
        <v>-3874.43</v>
      </c>
      <c r="K54" s="12">
        <f t="shared" si="7"/>
        <v>0.74170000000000003</v>
      </c>
      <c r="L54" s="11">
        <f>ROUND(SUM(L50:L53),5)</f>
        <v>16000</v>
      </c>
      <c r="M54" s="11">
        <f>ROUND(SUM(M50:M53),5)</f>
        <v>16000</v>
      </c>
      <c r="N54" s="11">
        <f>ROUND(SUM(N50:N53),5)</f>
        <v>16000</v>
      </c>
    </row>
    <row r="55" spans="1:14" x14ac:dyDescent="0.25">
      <c r="A55" s="2"/>
      <c r="B55" s="2"/>
      <c r="C55" s="2"/>
      <c r="D55" s="2"/>
      <c r="E55" s="2" t="s">
        <v>54</v>
      </c>
      <c r="F55" s="2"/>
      <c r="G55" s="2"/>
      <c r="H55" s="7">
        <f>ROUND(SUM(H28:H33)+H38+SUM(H46:H49)+H54,5)</f>
        <v>28314.27</v>
      </c>
      <c r="I55" s="7">
        <f>ROUND(SUM(I28:I33)+I38+SUM(I46:I49)+I54,5)</f>
        <v>62250</v>
      </c>
      <c r="J55" s="7">
        <f t="shared" si="6"/>
        <v>-33935.730000000003</v>
      </c>
      <c r="K55" s="8">
        <f t="shared" si="7"/>
        <v>0.45484999999999998</v>
      </c>
      <c r="L55" s="7">
        <f>ROUND(SUM(L28:L33)+L38+SUM(L46:L49)+L54,5)</f>
        <v>64250</v>
      </c>
      <c r="M55" s="7">
        <f>ROUND(SUM(M28:M33)+M38+SUM(M46:M49)+M54,5)</f>
        <v>64250</v>
      </c>
      <c r="N55" s="7">
        <f>ROUND(SUM(N28:N33)+N38+SUM(N46:N49)+N54,5)</f>
        <v>89250</v>
      </c>
    </row>
    <row r="56" spans="1:14" x14ac:dyDescent="0.25">
      <c r="A56" s="2"/>
      <c r="B56" s="2"/>
      <c r="C56" s="2"/>
      <c r="D56" s="2"/>
      <c r="E56" s="2" t="s">
        <v>55</v>
      </c>
      <c r="F56" s="2"/>
      <c r="G56" s="2"/>
      <c r="H56" s="7">
        <v>2024.26</v>
      </c>
      <c r="I56" s="7">
        <v>7000</v>
      </c>
      <c r="J56" s="7">
        <f t="shared" si="6"/>
        <v>-4975.74</v>
      </c>
      <c r="K56" s="8">
        <f t="shared" si="7"/>
        <v>0.28917999999999999</v>
      </c>
      <c r="L56" s="7">
        <v>7000</v>
      </c>
      <c r="M56" s="7">
        <v>7000</v>
      </c>
      <c r="N56" s="7">
        <v>7000</v>
      </c>
    </row>
    <row r="57" spans="1:14" x14ac:dyDescent="0.25">
      <c r="A57" s="2"/>
      <c r="B57" s="2"/>
      <c r="C57" s="2"/>
      <c r="D57" s="2"/>
      <c r="E57" s="2" t="s">
        <v>56</v>
      </c>
      <c r="F57" s="2"/>
      <c r="G57" s="2"/>
      <c r="H57" s="7"/>
      <c r="I57" s="7"/>
      <c r="J57" s="7"/>
      <c r="K57" s="8"/>
      <c r="L57" s="7"/>
      <c r="M57" s="7"/>
      <c r="N57" s="7"/>
    </row>
    <row r="58" spans="1:14" ht="15.75" thickBot="1" x14ac:dyDescent="0.3">
      <c r="A58" s="2"/>
      <c r="B58" s="2"/>
      <c r="C58" s="2"/>
      <c r="D58" s="2"/>
      <c r="E58" s="2"/>
      <c r="F58" s="2" t="s">
        <v>57</v>
      </c>
      <c r="G58" s="2"/>
      <c r="H58" s="9">
        <v>34500</v>
      </c>
      <c r="I58" s="9">
        <v>34500</v>
      </c>
      <c r="J58" s="9">
        <f>ROUND((H58-I58),5)</f>
        <v>0</v>
      </c>
      <c r="K58" s="10">
        <f>ROUND(IF(I58=0, IF(H58=0, 0, 1), H58/I58),5)</f>
        <v>1</v>
      </c>
      <c r="L58" s="27">
        <v>0</v>
      </c>
      <c r="M58" s="27">
        <v>0</v>
      </c>
      <c r="N58" s="9">
        <v>0</v>
      </c>
    </row>
    <row r="59" spans="1:14" x14ac:dyDescent="0.25">
      <c r="A59" s="2"/>
      <c r="B59" s="2"/>
      <c r="C59" s="2"/>
      <c r="D59" s="2"/>
      <c r="E59" s="2" t="s">
        <v>58</v>
      </c>
      <c r="F59" s="2"/>
      <c r="G59" s="2"/>
      <c r="H59" s="7">
        <f>ROUND(SUM(H57:H58),5)</f>
        <v>34500</v>
      </c>
      <c r="I59" s="7">
        <f>ROUND(SUM(I57:I58),5)</f>
        <v>34500</v>
      </c>
      <c r="J59" s="7">
        <f>ROUND((H59-I59),5)</f>
        <v>0</v>
      </c>
      <c r="K59" s="8">
        <f>ROUND(IF(I59=0, IF(H59=0, 0, 1), H59/I59),5)</f>
        <v>1</v>
      </c>
      <c r="L59" s="7">
        <f>ROUND(SUM(L57:L58),5)</f>
        <v>0</v>
      </c>
      <c r="M59" s="7">
        <f>ROUND(SUM(M57:M58),5)</f>
        <v>0</v>
      </c>
      <c r="N59" s="7">
        <f>ROUND(SUM(N57:N58),5)</f>
        <v>0</v>
      </c>
    </row>
    <row r="60" spans="1:14" x14ac:dyDescent="0.25">
      <c r="A60" s="2"/>
      <c r="B60" s="2"/>
      <c r="C60" s="2"/>
      <c r="D60" s="2"/>
      <c r="E60" s="2" t="s">
        <v>59</v>
      </c>
      <c r="F60" s="2"/>
      <c r="G60" s="2"/>
      <c r="H60" s="7"/>
      <c r="I60" s="7"/>
      <c r="J60" s="7"/>
      <c r="K60" s="8"/>
      <c r="L60" s="7"/>
      <c r="M60" s="7"/>
      <c r="N60" s="7"/>
    </row>
    <row r="61" spans="1:14" x14ac:dyDescent="0.25">
      <c r="A61" s="2"/>
      <c r="B61" s="2"/>
      <c r="C61" s="2"/>
      <c r="D61" s="2"/>
      <c r="E61" s="2"/>
      <c r="F61" s="2" t="s">
        <v>60</v>
      </c>
      <c r="G61" s="2"/>
      <c r="H61" s="7">
        <v>0</v>
      </c>
      <c r="I61" s="7">
        <v>10000</v>
      </c>
      <c r="J61" s="7">
        <f>ROUND((H61-I61),5)</f>
        <v>-10000</v>
      </c>
      <c r="K61" s="8">
        <f>ROUND(IF(I61=0, IF(H61=0, 0, 1), H61/I61),5)</f>
        <v>0</v>
      </c>
      <c r="L61" s="7">
        <v>10000</v>
      </c>
      <c r="M61" s="7">
        <v>10000</v>
      </c>
      <c r="N61" s="7">
        <v>10000</v>
      </c>
    </row>
    <row r="62" spans="1:14" x14ac:dyDescent="0.25">
      <c r="A62" s="2"/>
      <c r="B62" s="2"/>
      <c r="C62" s="2"/>
      <c r="D62" s="2"/>
      <c r="E62" s="2"/>
      <c r="F62" s="2" t="s">
        <v>61</v>
      </c>
      <c r="G62" s="2"/>
      <c r="H62" s="7"/>
      <c r="I62" s="7"/>
      <c r="J62" s="7"/>
      <c r="K62" s="8"/>
      <c r="L62" s="7"/>
      <c r="M62" s="7"/>
      <c r="N62" s="7"/>
    </row>
    <row r="63" spans="1:14" ht="15.75" thickBot="1" x14ac:dyDescent="0.3">
      <c r="A63" s="2"/>
      <c r="B63" s="2"/>
      <c r="C63" s="2"/>
      <c r="D63" s="2"/>
      <c r="E63" s="2"/>
      <c r="F63" s="2"/>
      <c r="G63" s="2" t="s">
        <v>62</v>
      </c>
      <c r="H63" s="9">
        <v>6342.02</v>
      </c>
      <c r="I63" s="9">
        <v>10000</v>
      </c>
      <c r="J63" s="9">
        <f>ROUND((H63-I63),5)</f>
        <v>-3657.98</v>
      </c>
      <c r="K63" s="10">
        <f>ROUND(IF(I63=0, IF(H63=0, 0, 1), H63/I63),5)</f>
        <v>0.63419999999999999</v>
      </c>
      <c r="L63" s="9">
        <v>10000</v>
      </c>
      <c r="M63" s="9">
        <v>10000</v>
      </c>
      <c r="N63" s="9">
        <v>40000</v>
      </c>
    </row>
    <row r="64" spans="1:14" x14ac:dyDescent="0.25">
      <c r="A64" s="2"/>
      <c r="B64" s="2"/>
      <c r="C64" s="2"/>
      <c r="D64" s="2"/>
      <c r="E64" s="2"/>
      <c r="F64" s="2" t="s">
        <v>63</v>
      </c>
      <c r="G64" s="2"/>
      <c r="H64" s="7">
        <f>ROUND(SUM(H62:H63),5)</f>
        <v>6342.02</v>
      </c>
      <c r="I64" s="7">
        <f>ROUND(SUM(I62:I63),5)</f>
        <v>10000</v>
      </c>
      <c r="J64" s="7">
        <f>ROUND((H64-I64),5)</f>
        <v>-3657.98</v>
      </c>
      <c r="K64" s="8">
        <f>ROUND(IF(I64=0, IF(H64=0, 0, 1), H64/I64),5)</f>
        <v>0.63419999999999999</v>
      </c>
      <c r="L64" s="7">
        <f>ROUND(SUM(L62:L63),5)</f>
        <v>10000</v>
      </c>
      <c r="M64" s="7">
        <f>ROUND(SUM(M62:M63),5)</f>
        <v>10000</v>
      </c>
      <c r="N64" s="7">
        <f>ROUND(SUM(N62:N63),5)</f>
        <v>40000</v>
      </c>
    </row>
    <row r="65" spans="1:14" x14ac:dyDescent="0.25">
      <c r="A65" s="2"/>
      <c r="B65" s="2"/>
      <c r="C65" s="2"/>
      <c r="D65" s="2"/>
      <c r="E65" s="2"/>
      <c r="F65" s="2" t="s">
        <v>64</v>
      </c>
      <c r="G65" s="2"/>
      <c r="H65" s="7">
        <v>0</v>
      </c>
      <c r="I65" s="7">
        <v>500</v>
      </c>
      <c r="J65" s="7">
        <f>ROUND((H65-I65),5)</f>
        <v>-500</v>
      </c>
      <c r="K65" s="8">
        <f>ROUND(IF(I65=0, IF(H65=0, 0, 1), H65/I65),5)</f>
        <v>0</v>
      </c>
      <c r="L65" s="7">
        <v>500</v>
      </c>
      <c r="M65" s="7">
        <v>500</v>
      </c>
      <c r="N65" s="7">
        <v>500</v>
      </c>
    </row>
    <row r="66" spans="1:14" ht="15.75" thickBot="1" x14ac:dyDescent="0.3">
      <c r="A66" s="2"/>
      <c r="B66" s="2"/>
      <c r="C66" s="2"/>
      <c r="D66" s="2"/>
      <c r="E66" s="2"/>
      <c r="F66" s="2" t="s">
        <v>65</v>
      </c>
      <c r="G66" s="2"/>
      <c r="H66" s="9">
        <v>56.68</v>
      </c>
      <c r="I66" s="9">
        <v>2000</v>
      </c>
      <c r="J66" s="9">
        <f>ROUND((H66-I66),5)</f>
        <v>-1943.32</v>
      </c>
      <c r="K66" s="10">
        <f>ROUND(IF(I66=0, IF(H66=0, 0, 1), H66/I66),5)</f>
        <v>2.8340000000000001E-2</v>
      </c>
      <c r="L66" s="9">
        <v>2000</v>
      </c>
      <c r="M66" s="9">
        <v>2000</v>
      </c>
      <c r="N66" s="9">
        <v>2000</v>
      </c>
    </row>
    <row r="67" spans="1:14" x14ac:dyDescent="0.25">
      <c r="A67" s="2"/>
      <c r="B67" s="2"/>
      <c r="C67" s="2"/>
      <c r="D67" s="2"/>
      <c r="E67" s="2" t="s">
        <v>66</v>
      </c>
      <c r="F67" s="2"/>
      <c r="G67" s="2"/>
      <c r="H67" s="7">
        <f>ROUND(SUM(H60:H61)+SUM(H64:H66),5)</f>
        <v>6398.7</v>
      </c>
      <c r="I67" s="7">
        <f>ROUND(SUM(I60:I61)+SUM(I64:I66),5)</f>
        <v>22500</v>
      </c>
      <c r="J67" s="7">
        <f>ROUND((H67-I67),5)</f>
        <v>-16101.3</v>
      </c>
      <c r="K67" s="8">
        <f>ROUND(IF(I67=0, IF(H67=0, 0, 1), H67/I67),5)</f>
        <v>0.28438999999999998</v>
      </c>
      <c r="L67" s="7">
        <f>ROUND(SUM(L60:L61)+SUM(L64:L66),5)</f>
        <v>22500</v>
      </c>
      <c r="M67" s="7">
        <f>ROUND(SUM(M60:M61)+SUM(M64:M66),5)</f>
        <v>22500</v>
      </c>
      <c r="N67" s="7">
        <f>ROUND(SUM(N60:N61)+SUM(N64:N66),5)</f>
        <v>52500</v>
      </c>
    </row>
    <row r="68" spans="1:14" x14ac:dyDescent="0.25">
      <c r="A68" s="2"/>
      <c r="B68" s="2"/>
      <c r="C68" s="2"/>
      <c r="D68" s="2"/>
      <c r="E68" s="2" t="s">
        <v>67</v>
      </c>
      <c r="F68" s="2"/>
      <c r="G68" s="2"/>
      <c r="H68" s="7"/>
      <c r="I68" s="7"/>
      <c r="J68" s="7"/>
      <c r="K68" s="8"/>
      <c r="L68" s="7"/>
      <c r="M68" s="7"/>
      <c r="N68" s="7"/>
    </row>
    <row r="69" spans="1:14" x14ac:dyDescent="0.25">
      <c r="A69" s="2"/>
      <c r="B69" s="2"/>
      <c r="C69" s="2"/>
      <c r="D69" s="2"/>
      <c r="E69" s="2"/>
      <c r="F69" s="2" t="s">
        <v>68</v>
      </c>
      <c r="G69" s="2"/>
      <c r="H69" s="7">
        <v>6317.82</v>
      </c>
      <c r="I69" s="7">
        <v>6000</v>
      </c>
      <c r="J69" s="7">
        <f>ROUND((H69-I69),5)</f>
        <v>317.82</v>
      </c>
      <c r="K69" s="8">
        <f>ROUND(IF(I69=0, IF(H69=0, 0, 1), H69/I69),5)</f>
        <v>1.05297</v>
      </c>
      <c r="L69" s="26">
        <v>8500</v>
      </c>
      <c r="M69" s="26">
        <v>8500</v>
      </c>
      <c r="N69" s="7">
        <v>9000</v>
      </c>
    </row>
    <row r="70" spans="1:14" ht="15.75" thickBot="1" x14ac:dyDescent="0.3">
      <c r="A70" s="2"/>
      <c r="B70" s="2"/>
      <c r="C70" s="2"/>
      <c r="D70" s="2"/>
      <c r="E70" s="2"/>
      <c r="F70" s="2" t="s">
        <v>69</v>
      </c>
      <c r="G70" s="2"/>
      <c r="H70" s="9">
        <v>0</v>
      </c>
      <c r="I70" s="9">
        <v>2000</v>
      </c>
      <c r="J70" s="9">
        <f>ROUND((H70-I70),5)</f>
        <v>-2000</v>
      </c>
      <c r="K70" s="10">
        <f>ROUND(IF(I70=0, IF(H70=0, 0, 1), H70/I70),5)</f>
        <v>0</v>
      </c>
      <c r="L70" s="9">
        <v>2000</v>
      </c>
      <c r="M70" s="9">
        <v>2000</v>
      </c>
      <c r="N70" s="9">
        <v>5000</v>
      </c>
    </row>
    <row r="71" spans="1:14" x14ac:dyDescent="0.25">
      <c r="A71" s="2"/>
      <c r="B71" s="2"/>
      <c r="C71" s="2"/>
      <c r="D71" s="2"/>
      <c r="E71" s="2" t="s">
        <v>70</v>
      </c>
      <c r="F71" s="2"/>
      <c r="G71" s="2"/>
      <c r="H71" s="7">
        <f>ROUND(SUM(H68:H70),5)</f>
        <v>6317.82</v>
      </c>
      <c r="I71" s="7">
        <f>ROUND(SUM(I68:I70),5)</f>
        <v>8000</v>
      </c>
      <c r="J71" s="7">
        <f>ROUND((H71-I71),5)</f>
        <v>-1682.18</v>
      </c>
      <c r="K71" s="8">
        <f>ROUND(IF(I71=0, IF(H71=0, 0, 1), H71/I71),5)</f>
        <v>0.78973000000000004</v>
      </c>
      <c r="L71" s="7">
        <f>ROUND(SUM(L68:L70),5)</f>
        <v>10500</v>
      </c>
      <c r="M71" s="7">
        <f>ROUND(SUM(M68:M70),5)</f>
        <v>10500</v>
      </c>
      <c r="N71" s="7">
        <f>ROUND(SUM(N68:N70),5)</f>
        <v>14000</v>
      </c>
    </row>
    <row r="72" spans="1:14" x14ac:dyDescent="0.25">
      <c r="A72" s="2"/>
      <c r="B72" s="2"/>
      <c r="C72" s="2"/>
      <c r="D72" s="2"/>
      <c r="E72" s="2" t="s">
        <v>71</v>
      </c>
      <c r="F72" s="2"/>
      <c r="G72" s="2"/>
      <c r="H72" s="7"/>
      <c r="I72" s="7"/>
      <c r="J72" s="7"/>
      <c r="K72" s="8"/>
      <c r="L72" s="7"/>
      <c r="M72" s="7"/>
      <c r="N72" s="7"/>
    </row>
    <row r="73" spans="1:14" x14ac:dyDescent="0.25">
      <c r="A73" s="2"/>
      <c r="B73" s="2"/>
      <c r="C73" s="2"/>
      <c r="D73" s="2"/>
      <c r="E73" s="2"/>
      <c r="F73" s="2" t="s">
        <v>72</v>
      </c>
      <c r="G73" s="2"/>
      <c r="H73" s="7">
        <v>92111.7</v>
      </c>
      <c r="I73" s="7">
        <v>110534</v>
      </c>
      <c r="J73" s="7">
        <f t="shared" ref="J73:J83" si="8">ROUND((H73-I73),5)</f>
        <v>-18422.3</v>
      </c>
      <c r="K73" s="8">
        <f t="shared" ref="K73:K83" si="9">ROUND(IF(I73=0, IF(H73=0, 0, 1), H73/I73),5)</f>
        <v>0.83333000000000002</v>
      </c>
      <c r="L73" s="26">
        <v>114403</v>
      </c>
      <c r="M73" s="26">
        <v>114403</v>
      </c>
      <c r="N73" s="7">
        <v>118408</v>
      </c>
    </row>
    <row r="74" spans="1:14" x14ac:dyDescent="0.25">
      <c r="A74" s="2"/>
      <c r="B74" s="2"/>
      <c r="C74" s="2"/>
      <c r="D74" s="2"/>
      <c r="E74" s="2"/>
      <c r="F74" s="2" t="s">
        <v>73</v>
      </c>
      <c r="G74" s="2"/>
      <c r="H74" s="7">
        <v>49418.3</v>
      </c>
      <c r="I74" s="7">
        <v>59302</v>
      </c>
      <c r="J74" s="7">
        <f t="shared" si="8"/>
        <v>-9883.7000000000007</v>
      </c>
      <c r="K74" s="8">
        <f t="shared" si="9"/>
        <v>0.83333000000000002</v>
      </c>
      <c r="L74" s="26">
        <v>61378</v>
      </c>
      <c r="M74" s="26">
        <v>61378</v>
      </c>
      <c r="N74" s="7">
        <v>64447</v>
      </c>
    </row>
    <row r="75" spans="1:14" x14ac:dyDescent="0.25">
      <c r="A75" s="2"/>
      <c r="B75" s="2"/>
      <c r="C75" s="2"/>
      <c r="D75" s="2"/>
      <c r="E75" s="2"/>
      <c r="F75" s="2" t="s">
        <v>74</v>
      </c>
      <c r="G75" s="2"/>
      <c r="H75" s="7">
        <v>847.5</v>
      </c>
      <c r="I75" s="7">
        <v>2500</v>
      </c>
      <c r="J75" s="7">
        <f t="shared" si="8"/>
        <v>-1652.5</v>
      </c>
      <c r="K75" s="8">
        <f t="shared" si="9"/>
        <v>0.33900000000000002</v>
      </c>
      <c r="L75" s="7">
        <v>2500</v>
      </c>
      <c r="M75" s="7">
        <v>2500</v>
      </c>
      <c r="N75" s="7">
        <v>3000</v>
      </c>
    </row>
    <row r="76" spans="1:14" x14ac:dyDescent="0.25">
      <c r="A76" s="2"/>
      <c r="B76" s="2"/>
      <c r="C76" s="2"/>
      <c r="D76" s="2"/>
      <c r="E76" s="2"/>
      <c r="F76" s="2" t="s">
        <v>75</v>
      </c>
      <c r="G76" s="2"/>
      <c r="H76" s="7">
        <v>0</v>
      </c>
      <c r="I76" s="7">
        <v>10000</v>
      </c>
      <c r="J76" s="7">
        <f t="shared" si="8"/>
        <v>-10000</v>
      </c>
      <c r="K76" s="8">
        <f t="shared" si="9"/>
        <v>0</v>
      </c>
      <c r="L76" s="7">
        <v>10000</v>
      </c>
      <c r="M76" s="7">
        <v>10000</v>
      </c>
      <c r="N76" s="7">
        <v>10000</v>
      </c>
    </row>
    <row r="77" spans="1:14" x14ac:dyDescent="0.25">
      <c r="A77" s="2"/>
      <c r="B77" s="2"/>
      <c r="C77" s="2"/>
      <c r="D77" s="2"/>
      <c r="E77" s="2"/>
      <c r="F77" s="2" t="s">
        <v>76</v>
      </c>
      <c r="G77" s="2"/>
      <c r="H77" s="7">
        <v>13988.87</v>
      </c>
      <c r="I77" s="7">
        <v>22000</v>
      </c>
      <c r="J77" s="7">
        <f t="shared" si="8"/>
        <v>-8011.13</v>
      </c>
      <c r="K77" s="8">
        <f t="shared" si="9"/>
        <v>0.63585999999999998</v>
      </c>
      <c r="L77" s="26">
        <v>24000</v>
      </c>
      <c r="M77" s="26">
        <v>24000</v>
      </c>
      <c r="N77" s="7">
        <v>24000</v>
      </c>
    </row>
    <row r="78" spans="1:14" x14ac:dyDescent="0.25">
      <c r="A78" s="2"/>
      <c r="B78" s="2"/>
      <c r="C78" s="2"/>
      <c r="D78" s="2"/>
      <c r="E78" s="2"/>
      <c r="F78" s="2" t="s">
        <v>77</v>
      </c>
      <c r="G78" s="2"/>
      <c r="H78" s="7">
        <v>2064.4699999999998</v>
      </c>
      <c r="I78" s="7">
        <v>3500</v>
      </c>
      <c r="J78" s="7">
        <f t="shared" si="8"/>
        <v>-1435.53</v>
      </c>
      <c r="K78" s="8">
        <f t="shared" si="9"/>
        <v>0.58984999999999999</v>
      </c>
      <c r="L78" s="7">
        <v>3500</v>
      </c>
      <c r="M78" s="7">
        <v>3500</v>
      </c>
      <c r="N78" s="7">
        <v>3500</v>
      </c>
    </row>
    <row r="79" spans="1:14" x14ac:dyDescent="0.25">
      <c r="A79" s="2"/>
      <c r="B79" s="2"/>
      <c r="C79" s="2"/>
      <c r="D79" s="2"/>
      <c r="E79" s="2"/>
      <c r="F79" s="2" t="s">
        <v>78</v>
      </c>
      <c r="G79" s="2"/>
      <c r="H79" s="7">
        <v>52075.360000000001</v>
      </c>
      <c r="I79" s="7">
        <v>60000</v>
      </c>
      <c r="J79" s="7">
        <f t="shared" si="8"/>
        <v>-7924.64</v>
      </c>
      <c r="K79" s="8">
        <f t="shared" si="9"/>
        <v>0.86792000000000002</v>
      </c>
      <c r="L79" s="26">
        <v>15000</v>
      </c>
      <c r="M79" s="26">
        <v>15000</v>
      </c>
      <c r="N79" s="7">
        <v>15000</v>
      </c>
    </row>
    <row r="80" spans="1:14" x14ac:dyDescent="0.25">
      <c r="A80" s="2"/>
      <c r="B80" s="2"/>
      <c r="C80" s="2"/>
      <c r="D80" s="2"/>
      <c r="E80" s="2"/>
      <c r="F80" s="2" t="s">
        <v>79</v>
      </c>
      <c r="G80" s="2"/>
      <c r="H80" s="7">
        <v>8827.41</v>
      </c>
      <c r="I80" s="7">
        <v>12000</v>
      </c>
      <c r="J80" s="7">
        <f t="shared" si="8"/>
        <v>-3172.59</v>
      </c>
      <c r="K80" s="8">
        <f t="shared" si="9"/>
        <v>0.73562000000000005</v>
      </c>
      <c r="L80" s="7">
        <v>12000</v>
      </c>
      <c r="M80" s="7">
        <v>12000</v>
      </c>
      <c r="N80" s="7">
        <v>12000</v>
      </c>
    </row>
    <row r="81" spans="1:14" x14ac:dyDescent="0.25">
      <c r="A81" s="2"/>
      <c r="B81" s="2"/>
      <c r="C81" s="2"/>
      <c r="D81" s="2"/>
      <c r="E81" s="2"/>
      <c r="F81" s="2" t="s">
        <v>80</v>
      </c>
      <c r="G81" s="2"/>
      <c r="H81" s="7">
        <v>161.32</v>
      </c>
      <c r="I81" s="7">
        <v>700</v>
      </c>
      <c r="J81" s="7">
        <f t="shared" si="8"/>
        <v>-538.67999999999995</v>
      </c>
      <c r="K81" s="8">
        <f t="shared" si="9"/>
        <v>0.23046</v>
      </c>
      <c r="L81" s="7">
        <v>700</v>
      </c>
      <c r="M81" s="7">
        <v>700</v>
      </c>
      <c r="N81" s="7">
        <v>700</v>
      </c>
    </row>
    <row r="82" spans="1:14" ht="15.75" thickBot="1" x14ac:dyDescent="0.3">
      <c r="A82" s="2"/>
      <c r="B82" s="2"/>
      <c r="C82" s="2"/>
      <c r="D82" s="2"/>
      <c r="E82" s="2"/>
      <c r="F82" s="2" t="s">
        <v>81</v>
      </c>
      <c r="G82" s="2"/>
      <c r="H82" s="9">
        <v>268</v>
      </c>
      <c r="I82" s="9">
        <v>550</v>
      </c>
      <c r="J82" s="9">
        <f t="shared" si="8"/>
        <v>-282</v>
      </c>
      <c r="K82" s="10">
        <f t="shared" si="9"/>
        <v>0.48726999999999998</v>
      </c>
      <c r="L82" s="9">
        <v>550</v>
      </c>
      <c r="M82" s="9">
        <v>550</v>
      </c>
      <c r="N82" s="9">
        <v>550</v>
      </c>
    </row>
    <row r="83" spans="1:14" x14ac:dyDescent="0.25">
      <c r="A83" s="2"/>
      <c r="B83" s="2"/>
      <c r="C83" s="2"/>
      <c r="D83" s="2"/>
      <c r="E83" s="2" t="s">
        <v>82</v>
      </c>
      <c r="F83" s="2"/>
      <c r="G83" s="2"/>
      <c r="H83" s="7">
        <f>ROUND(SUM(H72:H82),5)</f>
        <v>219762.93</v>
      </c>
      <c r="I83" s="7">
        <f>ROUND(SUM(I72:I82),5)</f>
        <v>281086</v>
      </c>
      <c r="J83" s="7">
        <f t="shared" si="8"/>
        <v>-61323.07</v>
      </c>
      <c r="K83" s="8">
        <f t="shared" si="9"/>
        <v>0.78183999999999998</v>
      </c>
      <c r="L83" s="7">
        <f>ROUND(SUM(L72:L82),5)</f>
        <v>244031</v>
      </c>
      <c r="M83" s="7">
        <f>ROUND(SUM(M72:M82),5)</f>
        <v>244031</v>
      </c>
      <c r="N83" s="7">
        <f>ROUND(SUM(N72:N82),5)</f>
        <v>251605</v>
      </c>
    </row>
    <row r="84" spans="1:14" x14ac:dyDescent="0.25">
      <c r="A84" s="2"/>
      <c r="B84" s="2"/>
      <c r="C84" s="2"/>
      <c r="D84" s="2"/>
      <c r="E84" s="2" t="s">
        <v>83</v>
      </c>
      <c r="F84" s="2"/>
      <c r="G84" s="2"/>
      <c r="H84" s="7"/>
      <c r="I84" s="7"/>
      <c r="J84" s="7"/>
      <c r="K84" s="8"/>
      <c r="L84" s="7"/>
      <c r="M84" s="7"/>
      <c r="N84" s="7"/>
    </row>
    <row r="85" spans="1:14" x14ac:dyDescent="0.25">
      <c r="A85" s="2"/>
      <c r="B85" s="2"/>
      <c r="C85" s="2"/>
      <c r="D85" s="2"/>
      <c r="E85" s="2"/>
      <c r="F85" s="2" t="s">
        <v>84</v>
      </c>
      <c r="G85" s="2"/>
      <c r="H85" s="7">
        <v>27500</v>
      </c>
      <c r="I85" s="7">
        <v>30000</v>
      </c>
      <c r="J85" s="7">
        <f t="shared" ref="J85:J90" si="10">ROUND((H85-I85),5)</f>
        <v>-2500</v>
      </c>
      <c r="K85" s="8">
        <f t="shared" ref="K85:K90" si="11">ROUND(IF(I85=0, IF(H85=0, 0, 1), H85/I85),5)</f>
        <v>0.91666999999999998</v>
      </c>
      <c r="L85" s="7">
        <v>30000</v>
      </c>
      <c r="M85" s="7">
        <v>30000</v>
      </c>
      <c r="N85" s="7">
        <v>30000</v>
      </c>
    </row>
    <row r="86" spans="1:14" x14ac:dyDescent="0.25">
      <c r="A86" s="2"/>
      <c r="B86" s="2"/>
      <c r="C86" s="2"/>
      <c r="D86" s="2"/>
      <c r="E86" s="2"/>
      <c r="F86" s="2" t="s">
        <v>85</v>
      </c>
      <c r="G86" s="2"/>
      <c r="H86" s="7">
        <v>0</v>
      </c>
      <c r="I86" s="7">
        <v>20000</v>
      </c>
      <c r="J86" s="7">
        <f t="shared" si="10"/>
        <v>-20000</v>
      </c>
      <c r="K86" s="8">
        <f t="shared" si="11"/>
        <v>0</v>
      </c>
      <c r="L86" s="7">
        <v>20000</v>
      </c>
      <c r="M86" s="7">
        <v>20000</v>
      </c>
      <c r="N86" s="7">
        <v>20000</v>
      </c>
    </row>
    <row r="87" spans="1:14" x14ac:dyDescent="0.25">
      <c r="A87" s="2"/>
      <c r="B87" s="2"/>
      <c r="C87" s="2"/>
      <c r="D87" s="2"/>
      <c r="E87" s="2"/>
      <c r="F87" s="2" t="s">
        <v>86</v>
      </c>
      <c r="G87" s="2"/>
      <c r="H87" s="7">
        <v>5000</v>
      </c>
      <c r="I87" s="7">
        <v>50000</v>
      </c>
      <c r="J87" s="7">
        <f t="shared" si="10"/>
        <v>-45000</v>
      </c>
      <c r="K87" s="8">
        <f t="shared" si="11"/>
        <v>0.1</v>
      </c>
      <c r="L87" s="7">
        <v>50000</v>
      </c>
      <c r="M87" s="7">
        <v>50000</v>
      </c>
      <c r="N87" s="7">
        <v>30000</v>
      </c>
    </row>
    <row r="88" spans="1:14" x14ac:dyDescent="0.25">
      <c r="A88" s="2"/>
      <c r="B88" s="2"/>
      <c r="C88" s="2"/>
      <c r="D88" s="2"/>
      <c r="E88" s="2"/>
      <c r="F88" s="2" t="s">
        <v>87</v>
      </c>
      <c r="G88" s="2"/>
      <c r="H88" s="7">
        <v>8500</v>
      </c>
      <c r="I88" s="7">
        <v>8500</v>
      </c>
      <c r="J88" s="7">
        <f t="shared" si="10"/>
        <v>0</v>
      </c>
      <c r="K88" s="8">
        <f t="shared" si="11"/>
        <v>1</v>
      </c>
      <c r="L88" s="7">
        <v>8500</v>
      </c>
      <c r="M88" s="7">
        <v>8500</v>
      </c>
      <c r="N88" s="7">
        <v>8800</v>
      </c>
    </row>
    <row r="89" spans="1:14" ht="15.75" thickBot="1" x14ac:dyDescent="0.3">
      <c r="A89" s="2"/>
      <c r="B89" s="2"/>
      <c r="C89" s="2"/>
      <c r="D89" s="2"/>
      <c r="E89" s="2"/>
      <c r="F89" s="2" t="s">
        <v>88</v>
      </c>
      <c r="G89" s="2"/>
      <c r="H89" s="9">
        <v>0</v>
      </c>
      <c r="I89" s="9">
        <v>30000</v>
      </c>
      <c r="J89" s="9">
        <f t="shared" si="10"/>
        <v>-30000</v>
      </c>
      <c r="K89" s="10">
        <f t="shared" si="11"/>
        <v>0</v>
      </c>
      <c r="L89" s="27">
        <v>40000</v>
      </c>
      <c r="M89" s="27">
        <v>40000</v>
      </c>
      <c r="N89" s="9">
        <v>40000</v>
      </c>
    </row>
    <row r="90" spans="1:14" x14ac:dyDescent="0.25">
      <c r="A90" s="2"/>
      <c r="B90" s="2"/>
      <c r="C90" s="2"/>
      <c r="D90" s="2"/>
      <c r="E90" s="2" t="s">
        <v>89</v>
      </c>
      <c r="F90" s="2"/>
      <c r="G90" s="2"/>
      <c r="H90" s="7">
        <f>ROUND(SUM(H84:H89),5)</f>
        <v>41000</v>
      </c>
      <c r="I90" s="7">
        <f>ROUND(SUM(I84:I89),5)</f>
        <v>138500</v>
      </c>
      <c r="J90" s="7">
        <f t="shared" si="10"/>
        <v>-97500</v>
      </c>
      <c r="K90" s="8">
        <f t="shared" si="11"/>
        <v>0.29603000000000002</v>
      </c>
      <c r="L90" s="7">
        <f>ROUND(SUM(L84:L89),5)</f>
        <v>148500</v>
      </c>
      <c r="M90" s="7">
        <f>ROUND(SUM(M84:M89),5)</f>
        <v>148500</v>
      </c>
      <c r="N90" s="7">
        <f>ROUND(SUM(N84:N89),5)</f>
        <v>128800</v>
      </c>
    </row>
    <row r="91" spans="1:14" x14ac:dyDescent="0.25">
      <c r="A91" s="2"/>
      <c r="B91" s="2"/>
      <c r="C91" s="2"/>
      <c r="D91" s="2"/>
      <c r="E91" s="2" t="s">
        <v>90</v>
      </c>
      <c r="F91" s="2"/>
      <c r="G91" s="2"/>
      <c r="H91" s="7"/>
      <c r="I91" s="7"/>
      <c r="J91" s="7"/>
      <c r="K91" s="8"/>
      <c r="L91" s="7"/>
      <c r="M91" s="7"/>
      <c r="N91" s="7"/>
    </row>
    <row r="92" spans="1:14" x14ac:dyDescent="0.25">
      <c r="A92" s="2"/>
      <c r="B92" s="2"/>
      <c r="C92" s="2"/>
      <c r="D92" s="2"/>
      <c r="E92" s="2"/>
      <c r="F92" s="2" t="s">
        <v>91</v>
      </c>
      <c r="G92" s="2"/>
      <c r="H92" s="7"/>
      <c r="I92" s="7"/>
      <c r="J92" s="7"/>
      <c r="K92" s="8"/>
      <c r="L92" s="7"/>
      <c r="M92" s="7"/>
      <c r="N92" s="7"/>
    </row>
    <row r="93" spans="1:14" x14ac:dyDescent="0.25">
      <c r="A93" s="2"/>
      <c r="B93" s="2"/>
      <c r="C93" s="2"/>
      <c r="D93" s="2"/>
      <c r="E93" s="2"/>
      <c r="F93" s="2"/>
      <c r="G93" s="2" t="s">
        <v>92</v>
      </c>
      <c r="H93" s="7">
        <v>1184.56</v>
      </c>
      <c r="I93" s="7">
        <v>1800</v>
      </c>
      <c r="J93" s="7">
        <f t="shared" ref="J93:J100" si="12">ROUND((H93-I93),5)</f>
        <v>-615.44000000000005</v>
      </c>
      <c r="K93" s="8">
        <f t="shared" ref="K93:K100" si="13">ROUND(IF(I93=0, IF(H93=0, 0, 1), H93/I93),5)</f>
        <v>0.65808999999999995</v>
      </c>
      <c r="L93" s="7">
        <v>1800</v>
      </c>
      <c r="M93" s="7">
        <v>1800</v>
      </c>
      <c r="N93" s="7">
        <v>1800</v>
      </c>
    </row>
    <row r="94" spans="1:14" x14ac:dyDescent="0.25">
      <c r="A94" s="2"/>
      <c r="B94" s="2"/>
      <c r="C94" s="2"/>
      <c r="D94" s="2"/>
      <c r="E94" s="2"/>
      <c r="F94" s="2"/>
      <c r="G94" s="2" t="s">
        <v>93</v>
      </c>
      <c r="H94" s="7">
        <v>1293.1300000000001</v>
      </c>
      <c r="I94" s="7">
        <v>1500</v>
      </c>
      <c r="J94" s="7">
        <f t="shared" si="12"/>
        <v>-206.87</v>
      </c>
      <c r="K94" s="8">
        <f t="shared" si="13"/>
        <v>0.86209000000000002</v>
      </c>
      <c r="L94" s="26">
        <v>2000</v>
      </c>
      <c r="M94" s="26">
        <v>2000</v>
      </c>
      <c r="N94" s="7">
        <v>2000</v>
      </c>
    </row>
    <row r="95" spans="1:14" ht="15.75" thickBot="1" x14ac:dyDescent="0.3">
      <c r="A95" s="2"/>
      <c r="B95" s="2"/>
      <c r="C95" s="2"/>
      <c r="D95" s="2"/>
      <c r="E95" s="2"/>
      <c r="F95" s="2"/>
      <c r="G95" s="2" t="s">
        <v>94</v>
      </c>
      <c r="H95" s="7">
        <v>1455.63</v>
      </c>
      <c r="I95" s="7">
        <v>2000</v>
      </c>
      <c r="J95" s="7">
        <f t="shared" si="12"/>
        <v>-544.37</v>
      </c>
      <c r="K95" s="8">
        <f t="shared" si="13"/>
        <v>0.72782000000000002</v>
      </c>
      <c r="L95" s="7">
        <v>2000</v>
      </c>
      <c r="M95" s="7">
        <v>2000</v>
      </c>
      <c r="N95" s="7">
        <v>2000</v>
      </c>
    </row>
    <row r="96" spans="1:14" ht="15.75" thickBot="1" x14ac:dyDescent="0.3">
      <c r="A96" s="2"/>
      <c r="B96" s="2"/>
      <c r="C96" s="2"/>
      <c r="D96" s="2"/>
      <c r="E96" s="2"/>
      <c r="F96" s="2" t="s">
        <v>95</v>
      </c>
      <c r="G96" s="2"/>
      <c r="H96" s="13">
        <f>ROUND(SUM(H92:H95),5)</f>
        <v>3933.32</v>
      </c>
      <c r="I96" s="13">
        <f>ROUND(SUM(I92:I95),5)</f>
        <v>5300</v>
      </c>
      <c r="J96" s="13">
        <f t="shared" si="12"/>
        <v>-1366.68</v>
      </c>
      <c r="K96" s="14">
        <f t="shared" si="13"/>
        <v>0.74214000000000002</v>
      </c>
      <c r="L96" s="13">
        <f>ROUND(SUM(L92:L95),5)</f>
        <v>5800</v>
      </c>
      <c r="M96" s="13">
        <f>ROUND(SUM(M92:M95),5)</f>
        <v>5800</v>
      </c>
      <c r="N96" s="13">
        <f>ROUND(SUM(N92:N95),5)</f>
        <v>5800</v>
      </c>
    </row>
    <row r="97" spans="1:14" ht="15.75" thickBot="1" x14ac:dyDescent="0.3">
      <c r="A97" s="2"/>
      <c r="B97" s="2"/>
      <c r="C97" s="2"/>
      <c r="D97" s="2"/>
      <c r="E97" s="2" t="s">
        <v>96</v>
      </c>
      <c r="F97" s="2"/>
      <c r="G97" s="2"/>
      <c r="H97" s="13">
        <f>ROUND(H91+H96,5)</f>
        <v>3933.32</v>
      </c>
      <c r="I97" s="13">
        <f>ROUND(I91+I96,5)</f>
        <v>5300</v>
      </c>
      <c r="J97" s="13">
        <f t="shared" si="12"/>
        <v>-1366.68</v>
      </c>
      <c r="K97" s="14">
        <f t="shared" si="13"/>
        <v>0.74214000000000002</v>
      </c>
      <c r="L97" s="13">
        <f>ROUND(L91+L96,5)</f>
        <v>5800</v>
      </c>
      <c r="M97" s="13">
        <f>ROUND(M91+M96,5)</f>
        <v>5800</v>
      </c>
      <c r="N97" s="13">
        <f>ROUND(N91+N96,5)</f>
        <v>5800</v>
      </c>
    </row>
    <row r="98" spans="1:14" ht="15.75" thickBot="1" x14ac:dyDescent="0.3">
      <c r="A98" s="2"/>
      <c r="B98" s="2"/>
      <c r="C98" s="2"/>
      <c r="D98" s="2" t="s">
        <v>97</v>
      </c>
      <c r="E98" s="2"/>
      <c r="F98" s="2"/>
      <c r="G98" s="2"/>
      <c r="H98" s="13">
        <f>ROUND(H27+SUM(H55:H56)+H59+H67+H71+H83+H90+H97,5)</f>
        <v>342251.3</v>
      </c>
      <c r="I98" s="13">
        <f>ROUND(I27+SUM(I55:I56)+I59+I67+I71+I83+I90+I97,5)</f>
        <v>559136</v>
      </c>
      <c r="J98" s="13">
        <f t="shared" si="12"/>
        <v>-216884.7</v>
      </c>
      <c r="K98" s="14">
        <f t="shared" si="13"/>
        <v>0.61211000000000004</v>
      </c>
      <c r="L98" s="13">
        <f>ROUND(L27+SUM(L55:L56)+L59+L67+L71+L83+L90+L97,5)</f>
        <v>502581</v>
      </c>
      <c r="M98" s="13">
        <f>ROUND(M27+SUM(M55:M56)+M59+M67+M71+M83+M90+M97,5)</f>
        <v>502581</v>
      </c>
      <c r="N98" s="13">
        <f>ROUND(N27+SUM(N55:N56)+N59+N67+N71+N83+N90+N97,5)</f>
        <v>548955</v>
      </c>
    </row>
    <row r="99" spans="1:14" ht="15.75" thickBot="1" x14ac:dyDescent="0.3">
      <c r="A99" s="2"/>
      <c r="B99" s="2" t="s">
        <v>98</v>
      </c>
      <c r="C99" s="2"/>
      <c r="D99" s="2"/>
      <c r="E99" s="2"/>
      <c r="F99" s="2"/>
      <c r="G99" s="2"/>
      <c r="H99" s="13">
        <f>ROUND(H6+H26-H98,5)</f>
        <v>191142.15</v>
      </c>
      <c r="I99" s="13">
        <f>ROUND(I6+I26-I98,5)</f>
        <v>-33684</v>
      </c>
      <c r="J99" s="13">
        <f t="shared" si="12"/>
        <v>224826.15</v>
      </c>
      <c r="K99" s="14">
        <f t="shared" si="13"/>
        <v>-5.6745700000000001</v>
      </c>
      <c r="L99" s="13">
        <f>ROUND(L6+L26-L98,5)</f>
        <v>-14129.99524</v>
      </c>
      <c r="M99" s="13">
        <f>ROUND(M6+M26-M98,5)</f>
        <v>63162.005870000001</v>
      </c>
      <c r="N99" s="13">
        <f>ROUND(N6+N26-N98,5)</f>
        <v>78</v>
      </c>
    </row>
    <row r="100" spans="1:14" s="17" customFormat="1" ht="12" thickBot="1" x14ac:dyDescent="0.25">
      <c r="A100" s="2" t="s">
        <v>99</v>
      </c>
      <c r="B100" s="2"/>
      <c r="C100" s="2"/>
      <c r="D100" s="2"/>
      <c r="E100" s="2"/>
      <c r="F100" s="2"/>
      <c r="G100" s="2"/>
      <c r="H100" s="15">
        <f>H99</f>
        <v>191142.15</v>
      </c>
      <c r="I100" s="15">
        <f>I99</f>
        <v>-33684</v>
      </c>
      <c r="J100" s="15">
        <f t="shared" si="12"/>
        <v>224826.15</v>
      </c>
      <c r="K100" s="16">
        <f t="shared" si="13"/>
        <v>-5.6745700000000001</v>
      </c>
      <c r="L100" s="15">
        <f>L99</f>
        <v>-14129.99524</v>
      </c>
      <c r="M100" s="15">
        <f>M99</f>
        <v>63162.005870000001</v>
      </c>
      <c r="N100" s="15">
        <f>N99</f>
        <v>78</v>
      </c>
    </row>
    <row r="101" spans="1:14" ht="15.75" thickTop="1" x14ac:dyDescent="0.25"/>
  </sheetData>
  <pageMargins left="0.2" right="0.25" top="0.75" bottom="0.75" header="0.1" footer="0.3"/>
  <pageSetup orientation="portrait" r:id="rId1"/>
  <headerFoot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Bosch</dc:creator>
  <cp:lastModifiedBy>bosch456@gmail.com</cp:lastModifiedBy>
  <cp:lastPrinted>2026-08-03T19:56:28Z</cp:lastPrinted>
  <dcterms:created xsi:type="dcterms:W3CDTF">2025-08-11T19:48:28Z</dcterms:created>
  <dcterms:modified xsi:type="dcterms:W3CDTF">2026-08-03T20:00:33Z</dcterms:modified>
</cp:coreProperties>
</file>